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94E0EA1-2F42-491E-910D-639B67F6E6BE}" xr6:coauthVersionLast="37" xr6:coauthVersionMax="37" xr10:uidLastSave="{00000000-0000-0000-0000-000000000000}"/>
  <bookViews>
    <workbookView xWindow="0" yWindow="0" windowWidth="18984" windowHeight="9804" xr2:uid="{00000000-000D-0000-FFFF-FFFF00000000}"/>
  </bookViews>
  <sheets>
    <sheet name="Раздел 1. Поступления и выплаты" sheetId="2" r:id="rId1"/>
    <sheet name="Раздел 2. Закупки" sheetId="3" r:id="rId2"/>
  </sheets>
  <definedNames>
    <definedName name="_xlnm.Print_Titles" localSheetId="0">'Раздел 1. Поступления и выплаты'!$22:$25</definedName>
    <definedName name="_xlnm.Print_Titles" localSheetId="1">'Раздел 2. Закупки'!$3:$6</definedName>
  </definedNames>
  <calcPr calcId="179021" iterate="1"/>
</workbook>
</file>

<file path=xl/calcChain.xml><?xml version="1.0" encoding="utf-8"?>
<calcChain xmlns="http://schemas.openxmlformats.org/spreadsheetml/2006/main">
  <c r="H19" i="3" l="1"/>
  <c r="G15" i="3"/>
  <c r="E145" i="2"/>
  <c r="F106" i="2"/>
  <c r="E31" i="2"/>
  <c r="F153" i="2"/>
  <c r="E59" i="2"/>
  <c r="G169" i="2"/>
  <c r="E75" i="2"/>
  <c r="E197" i="2"/>
  <c r="E50" i="2"/>
  <c r="G145" i="2"/>
  <c r="F138" i="2"/>
  <c r="F145" i="2"/>
  <c r="E142" i="2"/>
  <c r="G10" i="3"/>
  <c r="F197" i="2"/>
  <c r="F137" i="2"/>
  <c r="H54" i="3"/>
  <c r="F127" i="2"/>
  <c r="G50" i="3"/>
  <c r="G138" i="2"/>
  <c r="F31" i="2"/>
  <c r="E169" i="2"/>
  <c r="F67" i="2"/>
  <c r="F58" i="3"/>
  <c r="G131" i="2"/>
  <c r="G50" i="2"/>
  <c r="H50" i="3"/>
  <c r="G84" i="2"/>
  <c r="E161" i="2"/>
  <c r="F131" i="2"/>
  <c r="G38" i="2"/>
  <c r="G194" i="2"/>
  <c r="E131" i="2"/>
  <c r="G75" i="2"/>
  <c r="F50" i="3"/>
  <c r="H18" i="3"/>
  <c r="G120" i="2"/>
  <c r="G58" i="3"/>
  <c r="G153" i="2"/>
  <c r="F59" i="2"/>
  <c r="E127" i="2"/>
  <c r="G127" i="2"/>
  <c r="E153" i="2"/>
  <c r="F194" i="2"/>
  <c r="G113" i="2"/>
  <c r="E29" i="2"/>
  <c r="F191" i="2"/>
  <c r="G191" i="2"/>
  <c r="F120" i="2"/>
  <c r="F75" i="2"/>
  <c r="H15" i="3"/>
  <c r="E106" i="2"/>
  <c r="F15" i="3"/>
  <c r="E117" i="2"/>
  <c r="G19" i="3"/>
  <c r="E152" i="2"/>
  <c r="F38" i="2"/>
  <c r="F19" i="3"/>
  <c r="G117" i="2"/>
  <c r="F50" i="2"/>
  <c r="F37" i="2" s="1"/>
  <c r="E113" i="2"/>
  <c r="G67" i="2"/>
  <c r="F84" i="2"/>
  <c r="F82" i="2" s="1"/>
  <c r="H58" i="3"/>
  <c r="E67" i="2"/>
  <c r="F169" i="2"/>
  <c r="E120" i="2"/>
  <c r="G59" i="2"/>
  <c r="F10" i="3"/>
  <c r="F94" i="2"/>
  <c r="F91" i="2" s="1"/>
  <c r="H10" i="3"/>
  <c r="G106" i="2"/>
  <c r="G104" i="2" s="1"/>
  <c r="G18" i="3"/>
  <c r="G14" i="3" s="1"/>
  <c r="G7" i="3" s="1"/>
  <c r="E138" i="2"/>
  <c r="G31" i="2"/>
  <c r="E194" i="2"/>
  <c r="F113" i="2"/>
  <c r="F117" i="2"/>
  <c r="F116" i="2" s="1"/>
  <c r="E191" i="2"/>
  <c r="E84" i="2"/>
  <c r="E82" i="2" s="1"/>
  <c r="G197" i="2"/>
  <c r="G94" i="2"/>
  <c r="G91" i="2" s="1"/>
  <c r="G161" i="2"/>
  <c r="G160" i="2" s="1"/>
  <c r="E38" i="2"/>
  <c r="G82" i="2"/>
  <c r="E94" i="2"/>
  <c r="E91" i="2" s="1"/>
  <c r="G29" i="2"/>
  <c r="F161" i="2"/>
  <c r="H61" i="3"/>
  <c r="E104" i="2"/>
  <c r="G152" i="2"/>
  <c r="E37" i="2"/>
  <c r="E116" i="2"/>
  <c r="H57" i="3"/>
  <c r="G60" i="3"/>
  <c r="E137" i="2"/>
  <c r="H14" i="3"/>
  <c r="G116" i="2"/>
  <c r="E160" i="2"/>
  <c r="F29" i="2"/>
  <c r="F152" i="2"/>
  <c r="F59" i="3"/>
  <c r="F160" i="2"/>
  <c r="F18" i="3"/>
  <c r="F14" i="3" s="1"/>
  <c r="F7" i="3" s="1"/>
  <c r="F142" i="2"/>
  <c r="F115" i="2"/>
  <c r="G137" i="2"/>
  <c r="G142" i="2"/>
  <c r="H7" i="3"/>
  <c r="G37" i="2"/>
  <c r="G28" i="2" s="1"/>
  <c r="G115" i="2"/>
  <c r="F104" i="2"/>
  <c r="G54" i="3"/>
  <c r="G56" i="3" s="1"/>
  <c r="F54" i="3"/>
  <c r="F28" i="2"/>
  <c r="F55" i="3"/>
  <c r="E28" i="2"/>
  <c r="E115" i="2"/>
</calcChain>
</file>

<file path=xl/sharedStrings.xml><?xml version="1.0" encoding="utf-8"?>
<sst xmlns="http://schemas.openxmlformats.org/spreadsheetml/2006/main" count="975" uniqueCount="646">
  <si>
    <t>Утверждаю</t>
  </si>
  <si>
    <t>Главный бухгалтер</t>
  </si>
  <si>
    <t>(наименование должности руководителя организации)</t>
  </si>
  <si>
    <t>Анисимова Ольга Павловна</t>
  </si>
  <si>
    <t>(подпись)</t>
  </si>
  <si>
    <t>(расшифровка подписи)</t>
  </si>
  <si>
    <t>12.01.2026</t>
  </si>
  <si>
    <t xml:space="preserve">План финансово-хозяйственной деятельности
</t>
  </si>
  <si>
    <t>на 2026 год и плановый период  2027 и  2028 годов</t>
  </si>
  <si>
    <t>Коды</t>
  </si>
  <si>
    <t>Дата</t>
  </si>
  <si>
    <t>Орган, осуществляющий функции и полномочия
учредителя</t>
  </si>
  <si>
    <t>Управление образования администрации муниципального образования «Городской округ город Астрахань»</t>
  </si>
  <si>
    <t>по Сводному реестру</t>
  </si>
  <si>
    <t>глава по БК</t>
  </si>
  <si>
    <t>741</t>
  </si>
  <si>
    <t>Организация:</t>
  </si>
  <si>
    <t>МУНИЦИПАЛЬНОЕ БЮДЖЕТНОЕ ОБЩЕОБРАЗОВАТЕЛЬНОЕ УЧРЕЖДЕНИЕ Г. АСТРАХАНИ "СРЕДНЯЯ ОБЩЕОБРАЗОВАТЕЛЬНАЯ ШКОЛА №8"</t>
  </si>
  <si>
    <t>ИНН</t>
  </si>
  <si>
    <t>3016026232</t>
  </si>
  <si>
    <t>КПП</t>
  </si>
  <si>
    <t>Единица измерения: руб.</t>
  </si>
  <si>
    <t>по ОКЕИ</t>
  </si>
  <si>
    <t>Раздел 1. Поступления и выплаты</t>
  </si>
  <si>
    <t>Наименование показателя</t>
  </si>
  <si>
    <t>Код
 строки</t>
  </si>
  <si>
    <t>Код по бюджетной классификации Российской Федерации</t>
  </si>
  <si>
    <t>Аналитический код</t>
  </si>
  <si>
    <t>Сумма</t>
  </si>
  <si>
    <t>на 2026 год</t>
  </si>
  <si>
    <t>на 2027 год</t>
  </si>
  <si>
    <t>на 2028 год</t>
  </si>
  <si>
    <t>1</t>
  </si>
  <si>
    <t>2</t>
  </si>
  <si>
    <t>3</t>
  </si>
  <si>
    <t>4</t>
  </si>
  <si>
    <t>5</t>
  </si>
  <si>
    <t>6</t>
  </si>
  <si>
    <t>7</t>
  </si>
  <si>
    <t>Остаток средств на начало текущего финансового года</t>
  </si>
  <si>
    <t>0001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</si>
  <si>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</si>
  <si>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</si>
  <si>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</si>
  <si>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</si>
  <si>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</si>
  <si>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</si>
  <si>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</si>
  <si>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</si>
  <si>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</si>
  <si>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аренда имущества муниципальных бюджетных и автономных организаций</t>
  </si>
  <si>
    <t>1110</t>
  </si>
  <si>
    <t>в том числе: 
аренда имущества муниципальных бюджетных и автономных организаций (дошкольное образование)</t>
  </si>
  <si>
    <t>1111</t>
  </si>
  <si>
    <t>0701000004</t>
  </si>
  <si>
    <t>аренда имущества муниципальных бюджетных и автономных организаций (общее образование)</t>
  </si>
  <si>
    <t>1112</t>
  </si>
  <si>
    <t>0702000004</t>
  </si>
  <si>
    <t>аренда имущества муниципальных бюджетных и автономных организаций (дополнительное образование детей)</t>
  </si>
  <si>
    <t>1113</t>
  </si>
  <si>
    <t>0703000004</t>
  </si>
  <si>
    <t>аренда имущества муниципальных бюджетных и автономных организаций (молодежная политика и оздоровление детей)</t>
  </si>
  <si>
    <t>1114</t>
  </si>
  <si>
    <t>0707000004</t>
  </si>
  <si>
    <t>аренда имущества муниципальных бюджетных и автономных организаций (массовый спорт)</t>
  </si>
  <si>
    <t>1115</t>
  </si>
  <si>
    <t>1102000004</t>
  </si>
  <si>
    <t>доходы от оказания услуг, работ, компенсации затрат организаций, всего</t>
  </si>
  <si>
    <t>1200</t>
  </si>
  <si>
    <t>130</t>
  </si>
  <si>
    <t>в том числе:
субсидии на финансовое обеспечение выполнения муниципального задания за счет средств бюджета публично-правового образования, создавшего организацию</t>
  </si>
  <si>
    <t>1210</t>
  </si>
  <si>
    <t>безвозмездные перечисления государственным (муниципальным) бюджетным и автономным организациям</t>
  </si>
  <si>
    <t>1211</t>
  </si>
  <si>
    <t>241.00</t>
  </si>
  <si>
    <t>безвозмездные перечисления государственным и муниципальным организациям для доведения средней заработной платы по Указу Президента Российской Федерации за счет средств местного бюджета</t>
  </si>
  <si>
    <t>1212</t>
  </si>
  <si>
    <t>241.001</t>
  </si>
  <si>
    <t xml:space="preserve">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</t>
  </si>
  <si>
    <t>1213</t>
  </si>
  <si>
    <t>251031</t>
  </si>
  <si>
    <t xml:space="preserve">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организациях </t>
  </si>
  <si>
    <t>1214</t>
  </si>
  <si>
    <t>251032</t>
  </si>
  <si>
    <t>субвенция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</t>
  </si>
  <si>
    <t>1215</t>
  </si>
  <si>
    <t>251034</t>
  </si>
  <si>
    <t>субвенция на обеспечение дополнительного образования детей в муниципальных общеобразовательных организациях</t>
  </si>
  <si>
    <t>1216</t>
  </si>
  <si>
    <t>251035</t>
  </si>
  <si>
    <t>Иные межбюджетные трансферты на увеличение минимального размера оплаты труда в дошкольных образовательных учреждениях в рамках ведомственной целевой программы «Обеспечение государственной программы «Развитие образования Астраханской области» государственной программы «Развитие образования Астраханской области» (0701)</t>
  </si>
  <si>
    <t>1217</t>
  </si>
  <si>
    <t>251040</t>
  </si>
  <si>
    <t>Иные межбюджетные трансферты на увеличение минимального размера оплаты труда в общеобразовательных учреждениях в рамках ведомственной целевой программы «Обеспечение государственной программы «Развитие образования Астраханской области» государственной программы «Развитие образования Астраханской области» (0702)</t>
  </si>
  <si>
    <t>1218</t>
  </si>
  <si>
    <t>251042</t>
  </si>
  <si>
    <t>Иные межбюджетные трансферты на увеличение минимального размера оплаты труда в учреждениях дополнительного образования в рамках ведомственной целевой программы «Обеспечение государственной программы«Развитие образования Астраханской области» государственной программы «Развитие образования Астраханской области» (0703)</t>
  </si>
  <si>
    <t>1219</t>
  </si>
  <si>
    <t>251044</t>
  </si>
  <si>
    <t>Иные межбюджетные трансферты для возмещения затрат получателей на увеличение минимального размера оплаты труда в образовательных учреждениях в рамках ведомственной целевой программы «Обеспечение государственной программы «Развитие образования Астраханской области» государственной программы «Развитие образовании Астраханской области»</t>
  </si>
  <si>
    <t>1220</t>
  </si>
  <si>
    <t>241.23</t>
  </si>
  <si>
    <t>платные услуги, всего</t>
  </si>
  <si>
    <t>1230</t>
  </si>
  <si>
    <t>платные услуги (дошкольное образование)</t>
  </si>
  <si>
    <t>1231</t>
  </si>
  <si>
    <t>0701000001</t>
  </si>
  <si>
    <t>платные услуги (общее образование)</t>
  </si>
  <si>
    <t>1232</t>
  </si>
  <si>
    <t>0702000001</t>
  </si>
  <si>
    <t>платные услуги (дополнительное образование детей)</t>
  </si>
  <si>
    <t>1233</t>
  </si>
  <si>
    <t>0703000001</t>
  </si>
  <si>
    <t>платные услуги (молодежная политика и оздоровление детей)</t>
  </si>
  <si>
    <t>1234</t>
  </si>
  <si>
    <t>0707000001</t>
  </si>
  <si>
    <t>платные услуги (массовый спорт)</t>
  </si>
  <si>
    <t>1235</t>
  </si>
  <si>
    <t>1102000001</t>
  </si>
  <si>
    <t>платные услуги (физическая культура)</t>
  </si>
  <si>
    <t>1236</t>
  </si>
  <si>
    <t>1101000001</t>
  </si>
  <si>
    <t>платные услуги (Спорт высших достижений)</t>
  </si>
  <si>
    <t>1237</t>
  </si>
  <si>
    <t>1103000001</t>
  </si>
  <si>
    <t>родительская плата, всего</t>
  </si>
  <si>
    <t>1240</t>
  </si>
  <si>
    <t>родительская плата за присмотр и уход (дошкольное образование)</t>
  </si>
  <si>
    <t>1241</t>
  </si>
  <si>
    <t>0701000002</t>
  </si>
  <si>
    <t>родительская плата (общее образование)</t>
  </si>
  <si>
    <t>1242</t>
  </si>
  <si>
    <t>0702000002</t>
  </si>
  <si>
    <t>родительская плата (дополнительное образование детей)</t>
  </si>
  <si>
    <t>1243</t>
  </si>
  <si>
    <t>0703000002</t>
  </si>
  <si>
    <t>родительская плата (молодежная политика и оздоровление детей)</t>
  </si>
  <si>
    <t>1244</t>
  </si>
  <si>
    <t>0709000002</t>
  </si>
  <si>
    <t>родительская плата (массовый спорт)</t>
  </si>
  <si>
    <t>1245</t>
  </si>
  <si>
    <t>1102000002</t>
  </si>
  <si>
    <t>присмотр и уход за детьми в группах продленного дня (общее образование)</t>
  </si>
  <si>
    <t>1250</t>
  </si>
  <si>
    <t>0702000008</t>
  </si>
  <si>
    <t>компенсация затрат муниципальных организаций</t>
  </si>
  <si>
    <t>1260</t>
  </si>
  <si>
    <t>компенсация затрат муниципальных организаций (дошкольное образование)</t>
  </si>
  <si>
    <t>1261</t>
  </si>
  <si>
    <t>0701000011</t>
  </si>
  <si>
    <t>компенсация затрат муниципальных организаций (общее образование)</t>
  </si>
  <si>
    <t>1262</t>
  </si>
  <si>
    <t>0702000011</t>
  </si>
  <si>
    <t>компенсация затрат муниципальных организаций (дополнительное образование детей)</t>
  </si>
  <si>
    <t>1263</t>
  </si>
  <si>
    <t>0703000011</t>
  </si>
  <si>
    <t>компенсация затрат муниципальных организаций (молодежная политика и оздоровление детей)</t>
  </si>
  <si>
    <t>1264</t>
  </si>
  <si>
    <t>0707000011</t>
  </si>
  <si>
    <t>компенсация затрат муниципальных организаций (массовый спорт)</t>
  </si>
  <si>
    <t>1265</t>
  </si>
  <si>
    <t>1102000011</t>
  </si>
  <si>
    <t>плата (дополнительное образование детей)</t>
  </si>
  <si>
    <t>1270</t>
  </si>
  <si>
    <t>0703000012</t>
  </si>
  <si>
    <t>условные арендные платежи, всего</t>
  </si>
  <si>
    <t>1280</t>
  </si>
  <si>
    <t>условные арендные платежи (дошкольное образование)</t>
  </si>
  <si>
    <t>1281</t>
  </si>
  <si>
    <t>0701000013</t>
  </si>
  <si>
    <t>условные арендные платежи (общее образование)</t>
  </si>
  <si>
    <t>1282</t>
  </si>
  <si>
    <t>0702000013</t>
  </si>
  <si>
    <t>условные арендные платежи (дополнительное образование детей)</t>
  </si>
  <si>
    <t>1283</t>
  </si>
  <si>
    <t>0703000013</t>
  </si>
  <si>
    <t>условные арендные платежи (молодежная политика и оздоровление детей)</t>
  </si>
  <si>
    <t>1284</t>
  </si>
  <si>
    <t>0707000013</t>
  </si>
  <si>
    <t>условные арендные платежи (массовый спорт)</t>
  </si>
  <si>
    <t>1285</t>
  </si>
  <si>
    <t>1102000013</t>
  </si>
  <si>
    <t>доходы от штрафов, пеней, иных сумм принудительного изъятия, всего</t>
  </si>
  <si>
    <t>1300</t>
  </si>
  <si>
    <t>140</t>
  </si>
  <si>
    <t>суммы принудительного изъятия, всего</t>
  </si>
  <si>
    <t>1310</t>
  </si>
  <si>
    <t>суммы принудительного изъятия (дошкольное образование)</t>
  </si>
  <si>
    <t>1311</t>
  </si>
  <si>
    <t>0701000006</t>
  </si>
  <si>
    <t>суммы принудительного изъятия (общее образование)</t>
  </si>
  <si>
    <t>1312</t>
  </si>
  <si>
    <t>0702000006</t>
  </si>
  <si>
    <t>суммы принудительного изъятия (дополнительное образование детей)</t>
  </si>
  <si>
    <t>1313</t>
  </si>
  <si>
    <t>0703000006</t>
  </si>
  <si>
    <t>суммы принудительного изъятия (молодежная политика и оздоровление детей)</t>
  </si>
  <si>
    <t>1314</t>
  </si>
  <si>
    <t>0707000006</t>
  </si>
  <si>
    <t>суммы принудительного изъятия (массовый спорт)</t>
  </si>
  <si>
    <t>1315</t>
  </si>
  <si>
    <t>1102000006</t>
  </si>
  <si>
    <t>безвозмездные денежные поступления, всего</t>
  </si>
  <si>
    <t>1400</t>
  </si>
  <si>
    <t>150</t>
  </si>
  <si>
    <t>целевые субсидии</t>
  </si>
  <si>
    <t>1410</t>
  </si>
  <si>
    <t>гранты, премии, добровольные пожертвования, всего</t>
  </si>
  <si>
    <t>1420</t>
  </si>
  <si>
    <t>гранты, премии, добровольные пожертвования (дошкольное образование)</t>
  </si>
  <si>
    <t>1421</t>
  </si>
  <si>
    <t>0701000003</t>
  </si>
  <si>
    <t>гранты, премии, добровольные пожертвования (общее образование)</t>
  </si>
  <si>
    <t>1422</t>
  </si>
  <si>
    <t>0702000003</t>
  </si>
  <si>
    <t>гранты, премии, добровольные пожертвования (дополнительное образование детей)</t>
  </si>
  <si>
    <t>1423</t>
  </si>
  <si>
    <t>0703000003</t>
  </si>
  <si>
    <t>гранты, премии, добровольные пожертвования (молодежная политика и оздоровление детей)</t>
  </si>
  <si>
    <t>1424</t>
  </si>
  <si>
    <t>0707000003</t>
  </si>
  <si>
    <t>гранты, премии, добровольные пожертвования (массовый спорт)</t>
  </si>
  <si>
    <t>1425</t>
  </si>
  <si>
    <t>1102000003</t>
  </si>
  <si>
    <t>гранты, премии, добровольные пожертвования по физической культуре</t>
  </si>
  <si>
    <t>1426</t>
  </si>
  <si>
    <t>1101000003</t>
  </si>
  <si>
    <t>гранты, премии, добровольные пожертвования по спорту высших достижений</t>
  </si>
  <si>
    <t>1427</t>
  </si>
  <si>
    <t>1103000003</t>
  </si>
  <si>
    <t>прочие доходы, всего</t>
  </si>
  <si>
    <t>1500</t>
  </si>
  <si>
    <t>180</t>
  </si>
  <si>
    <t>доходы от операций с активами, всего</t>
  </si>
  <si>
    <t>1900</t>
  </si>
  <si>
    <t>уменьшение стоимости материальных запасов</t>
  </si>
  <si>
    <t>1910</t>
  </si>
  <si>
    <t>440</t>
  </si>
  <si>
    <t>уменьшение стоимости материальных запасов (дошкольное образование)</t>
  </si>
  <si>
    <t>1911</t>
  </si>
  <si>
    <t>0701000007</t>
  </si>
  <si>
    <t>уменьшение стоимости материальных запасов (общее образование)</t>
  </si>
  <si>
    <t>1912</t>
  </si>
  <si>
    <t>0702000007</t>
  </si>
  <si>
    <t>уменьшение стоимости материальных запасов (дополнительное образование детей)</t>
  </si>
  <si>
    <t>1913</t>
  </si>
  <si>
    <t>0703000007</t>
  </si>
  <si>
    <t>уменьшение стоимости материальных запасов (молодежная политика и оздоровление детей)</t>
  </si>
  <si>
    <t>1914</t>
  </si>
  <si>
    <t>0707000007</t>
  </si>
  <si>
    <t>уменьшение стоимости материальных запасов (массовый спорт)</t>
  </si>
  <si>
    <t>1915</t>
  </si>
  <si>
    <t>1102000007</t>
  </si>
  <si>
    <t xml:space="preserve">прочие поступления, всего 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</si>
  <si>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</si>
  <si>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</si>
  <si>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</si>
  <si>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</si>
  <si>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</si>
  <si>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</si>
  <si>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</si>
  <si>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</si>
  <si>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труда, всего</t>
  </si>
  <si>
    <t>2110</t>
  </si>
  <si>
    <t>111</t>
  </si>
  <si>
    <t>в том числе: 
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</si>
  <si>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</si>
  <si>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</si>
  <si>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</si>
  <si>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</si>
  <si>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</si>
  <si>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характера, всего</t>
  </si>
  <si>
    <t>2120</t>
  </si>
  <si>
    <t>112</t>
  </si>
  <si>
    <t>в том числе:
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</si>
  <si>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</si>
  <si>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</si>
  <si>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</si>
  <si>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</si>
  <si>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</si>
  <si>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транспортные услуги</t>
  </si>
  <si>
    <t>2123</t>
  </si>
  <si>
    <t>222</t>
  </si>
  <si>
    <t>прочие работы, услуги</t>
  </si>
  <si>
    <t>2124</t>
  </si>
  <si>
    <t>226</t>
  </si>
  <si>
    <t>2125</t>
  </si>
  <si>
    <t>социальные компенсации персоналу в натуральной форме</t>
  </si>
  <si>
    <t>2126</t>
  </si>
  <si>
    <t>267</t>
  </si>
  <si>
    <t>иные выплаты, за исключением фонда оплаты труда организации, для выполнения отдельных полномочий, всего</t>
  </si>
  <si>
    <t>2130</t>
  </si>
  <si>
    <t>113</t>
  </si>
  <si>
    <t>в том числе:
транспортные услуги</t>
  </si>
  <si>
    <t>2131</t>
  </si>
  <si>
    <t>2132</t>
  </si>
  <si>
    <t>иные выплаты текущего характера физическим лицам</t>
  </si>
  <si>
    <t>2133</t>
  </si>
  <si>
    <t>296</t>
  </si>
  <si>
    <t>взносы по обязательному социальному страхованию на выплаты по оплате труда работников и иные выплаты работникам организаций, всего</t>
  </si>
  <si>
    <t>2140</t>
  </si>
  <si>
    <t>119</t>
  </si>
  <si>
    <t>в том числе:
на выплаты по оплате труда</t>
  </si>
  <si>
    <t>2141</t>
  </si>
  <si>
    <t>213</t>
  </si>
  <si>
    <t xml:space="preserve">транспортные услуги
</t>
  </si>
  <si>
    <t>2142</t>
  </si>
  <si>
    <t xml:space="preserve">пособия по социальной помощи, выплачиваемые работодателями, нанимателями бывшим работникам в натуральной форме
</t>
  </si>
  <si>
    <t>2143</t>
  </si>
  <si>
    <t>265</t>
  </si>
  <si>
    <t>2144</t>
  </si>
  <si>
    <t>2145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</si>
  <si>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</si>
  <si>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</si>
  <si>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</si>
  <si>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</si>
  <si>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</si>
  <si>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</si>
  <si>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пособия по социальной помощи населению в натуральной форме</t>
  </si>
  <si>
    <t>2211</t>
  </si>
  <si>
    <t>321</t>
  </si>
  <si>
    <t>263</t>
  </si>
  <si>
    <t>0</t>
  </si>
  <si>
    <t>из них:
пенсии, пособия, выплачиваемые работодателями, нанимателями бывшим работникам в денежной форме</t>
  </si>
  <si>
    <t>2212</t>
  </si>
  <si>
    <t>264</t>
  </si>
  <si>
    <t>2213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</si>
  <si>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</si>
  <si>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</si>
  <si>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</si>
  <si>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</si>
  <si>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</si>
  <si>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</si>
  <si>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</si>
  <si>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</si>
  <si>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</si>
  <si>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</si>
  <si>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платежей, всего</t>
  </si>
  <si>
    <t>2330</t>
  </si>
  <si>
    <t>853</t>
  </si>
  <si>
    <t xml:space="preserve">в том числе:
уплата иных платежей (налоги, пошлины и сборы) </t>
  </si>
  <si>
    <t>2331</t>
  </si>
  <si>
    <t>уплата иных платежей (штрафы за нарушение законодательства о налогах, сборах, законодательства о страховых взносах)</t>
  </si>
  <si>
    <t>2332</t>
  </si>
  <si>
    <t>292</t>
  </si>
  <si>
    <t>уплата иных платежей (штрафы за нарушение законодательства о закупках и нарушение условий контрактов (договоров))</t>
  </si>
  <si>
    <t>2333</t>
  </si>
  <si>
    <t>293</t>
  </si>
  <si>
    <t>уплата иных платежей (другие экономические санкции)</t>
  </si>
  <si>
    <t>2334</t>
  </si>
  <si>
    <t>295</t>
  </si>
  <si>
    <t>уплата иных платежей (иные выплаты текущего характера физическим лицам)</t>
  </si>
  <si>
    <t>2335</t>
  </si>
  <si>
    <t>уплата иных платежей (иные выплаты текущего характера организациям)</t>
  </si>
  <si>
    <t>2336</t>
  </si>
  <si>
    <t>297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</si>
  <si>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</si>
  <si>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</si>
  <si>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организации, всего</t>
  </si>
  <si>
    <t>2520</t>
  </si>
  <si>
    <t>831</t>
  </si>
  <si>
    <t xml:space="preserve">в том числе:
исполнение судебных актов Российской Федерации и мировых соглашений по возмещению вреда, причиненного в результате деятельности организации (пособия по социальной помощи населению в денежной форме)
</t>
  </si>
  <si>
    <t>2521</t>
  </si>
  <si>
    <t>262</t>
  </si>
  <si>
    <t>исполнение судебных актов Российской Федерации и мировых соглашений по возмещению причиненного вреда (штрафы за нарушение законодательства о налогах, сборах, законодательства о страховых взносах)</t>
  </si>
  <si>
    <t>2522</t>
  </si>
  <si>
    <t>исполнение судебных актов Российской Федерации и мировых соглашений по возмещению причиненного вреда (штрафы за нарушение законодательства о закупках и нарушение условий контрактов (договоров))</t>
  </si>
  <si>
    <t>2523</t>
  </si>
  <si>
    <t>исполнение судебных актов Российской Федерации и мировых соглашений по возмещению причиненного вреда (другие экономические санкции)</t>
  </si>
  <si>
    <t>2524</t>
  </si>
  <si>
    <t>исполнение судебных актов Российской Федерации и мировых соглашений по возмещению причиненного вреда (иные выплаты текущего характера физическим лицам)</t>
  </si>
  <si>
    <t>2525</t>
  </si>
  <si>
    <t>исполнение судебных актов Российской Федерации и мировых соглашений по возмещению причиненного вреда (иные выплаты текущего характера организациям)</t>
  </si>
  <si>
    <t>2526</t>
  </si>
  <si>
    <t xml:space="preserve">расходы на закупку товаров, работ, услуг, всего </t>
  </si>
  <si>
    <t>2600</t>
  </si>
  <si>
    <t>Закупка товаров, работ, услуг в целях капитального ремонта государственного (муниципального) имущества, всего</t>
  </si>
  <si>
    <t>2630</t>
  </si>
  <si>
    <t>243</t>
  </si>
  <si>
    <t>из них:</t>
  </si>
  <si>
    <t>работы, услуги по содержанию имущества</t>
  </si>
  <si>
    <t>2631</t>
  </si>
  <si>
    <t>225</t>
  </si>
  <si>
    <t>2632</t>
  </si>
  <si>
    <t>услуги, работы для целей капитальных вложений</t>
  </si>
  <si>
    <t>2633</t>
  </si>
  <si>
    <t>228</t>
  </si>
  <si>
    <t>увеличение стоимости основных средств</t>
  </si>
  <si>
    <t>2634</t>
  </si>
  <si>
    <t>310</t>
  </si>
  <si>
    <t>увеличение стоимости строительных материалов</t>
  </si>
  <si>
    <t>2635</t>
  </si>
  <si>
    <t>344</t>
  </si>
  <si>
    <t>увеличение стоимости прочих материальных запасов</t>
  </si>
  <si>
    <t>2636</t>
  </si>
  <si>
    <t>346</t>
  </si>
  <si>
    <t>прочая закупка товаров, работ и услуг, всего</t>
  </si>
  <si>
    <t>2640</t>
  </si>
  <si>
    <t>244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</si>
  <si>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</si>
  <si>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</si>
  <si>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</si>
  <si>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</si>
  <si>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</si>
  <si>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</si>
  <si>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</si>
  <si>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арендная плата за пользование имуществом (за исключением земельных участков и других обособленных природных объектов)</t>
  </si>
  <si>
    <t>2644</t>
  </si>
  <si>
    <t>224</t>
  </si>
  <si>
    <t>2645</t>
  </si>
  <si>
    <t>2646</t>
  </si>
  <si>
    <t>страхование</t>
  </si>
  <si>
    <t>2647</t>
  </si>
  <si>
    <t>227</t>
  </si>
  <si>
    <t>2648</t>
  </si>
  <si>
    <t>иные выплаты текущего характера организациям</t>
  </si>
  <si>
    <t>2649</t>
  </si>
  <si>
    <t>26410</t>
  </si>
  <si>
    <t>увеличение стоимости лекарственных препаратов и материалов, применяемых в медицинских целях</t>
  </si>
  <si>
    <t>26411</t>
  </si>
  <si>
    <t>341</t>
  </si>
  <si>
    <t>увеличение стоимости продуктов питания</t>
  </si>
  <si>
    <t>26412</t>
  </si>
  <si>
    <t>342</t>
  </si>
  <si>
    <t>увеличение стоимости горюче-смазочных материалов</t>
  </si>
  <si>
    <t>26413</t>
  </si>
  <si>
    <t>343</t>
  </si>
  <si>
    <t>26414</t>
  </si>
  <si>
    <t>увеличение стоимости мягкого инвентаря</t>
  </si>
  <si>
    <t>26415</t>
  </si>
  <si>
    <t>345</t>
  </si>
  <si>
    <t>26416</t>
  </si>
  <si>
    <t xml:space="preserve">увеличение стоимости материальных запасов для целей капитальных вложений
</t>
  </si>
  <si>
    <t>26417</t>
  </si>
  <si>
    <t>347</t>
  </si>
  <si>
    <t>увеличение стоимости прочих материальных запасов однократного применения</t>
  </si>
  <si>
    <t>26418</t>
  </si>
  <si>
    <t>349</t>
  </si>
  <si>
    <t>увеличение стоимости неисключительных прав на результаты интеллектуальной деятельности с определенным сроком полезного использования</t>
  </si>
  <si>
    <t>26419</t>
  </si>
  <si>
    <t>352</t>
  </si>
  <si>
    <t>увеличение стоимости неисключительных прав на результаты интеллектуальной деятельности с неопределенным сроком полезного использования</t>
  </si>
  <si>
    <t>26420</t>
  </si>
  <si>
    <t>353</t>
  </si>
  <si>
    <t xml:space="preserve">закупка энергетических ресурсов
</t>
  </si>
  <si>
    <t>2660</t>
  </si>
  <si>
    <t>247</t>
  </si>
  <si>
    <t>2661</t>
  </si>
  <si>
    <t>Выплаты, уменьшающие доход, всего</t>
  </si>
  <si>
    <t>3000</t>
  </si>
  <si>
    <t>100</t>
  </si>
  <si>
    <t xml:space="preserve">в том числе:
налог на прибыль </t>
  </si>
  <si>
    <t>3010</t>
  </si>
  <si>
    <t>налог на добавленную стоимость</t>
  </si>
  <si>
    <t>3020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</si>
  <si>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</si>
  <si>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</si>
  <si>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</si>
  <si>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</si>
  <si>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</si>
  <si>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Руководитель</t>
  </si>
  <si>
    <t>(уполномоченное лицо)</t>
  </si>
  <si>
    <t>(должность)</t>
  </si>
  <si>
    <t>Исполнитель</t>
  </si>
  <si>
    <t>(фамилия, инициалы)</t>
  </si>
  <si>
    <t>(телефон)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</si>
  <si>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</si>
  <si>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</si>
  <si>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</si>
  <si>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</si>
  <si>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Код по бюджетной классификации Российской Федерации &lt;10.1&gt;</t>
  </si>
  <si>
    <t>Выплаты на закупку товаров, работ, услуг, всего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</si>
  <si>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</si>
  <si>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</si>
  <si>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«О закупках товаров, работ, услуг отдельными видами юридических лиц»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</si>
  <si>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</si>
  <si>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</si>
  <si>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12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</si>
  <si>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</si>
  <si>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</si>
  <si>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</si>
  <si>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26300</t>
  </si>
  <si>
    <t>1.3.1</t>
  </si>
  <si>
    <t>в том числе:  в соответствии с Федеральным законом № 44-ФЗ</t>
  </si>
  <si>
    <t>26310</t>
  </si>
  <si>
    <t xml:space="preserve">из них &lt;10.1&gt; </t>
  </si>
  <si>
    <t>1.3.2</t>
  </si>
  <si>
    <t>в том числе:  в соответствии с Федеральным законом №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</si>
  <si>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</si>
  <si>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</si>
  <si>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</si>
  <si>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26400</t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</si>
  <si>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</si>
  <si>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</si>
  <si>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1.4.1.1</t>
  </si>
  <si>
    <t>в том числе:
в соответствии с Федеральным законом № 44-ФЗ</t>
  </si>
  <si>
    <t>1.4.1.2</t>
  </si>
  <si>
    <t>в соответствии с Федеральным законом № 223-ФЗ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</si>
  <si>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</si>
  <si>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</si>
  <si>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</t>
  </si>
  <si>
    <t>26421</t>
  </si>
  <si>
    <t>из них &lt;10.1&gt;</t>
  </si>
  <si>
    <t>1.4.2.1.1</t>
  </si>
  <si>
    <t>Создание условий для обеспечения доступности и качества образования. Мероприятие «Обеспечение содержания и развития материально-технической базы, создание безопасных условий пребывания обучающихся, воспитанников и персонала, проведение мероприятий» в рамках подпрограммы «Повышение доступности и качества дошкольного, общего и дополнительного образования» муниципальной программы муниципального образования «Городской округ город Астрахань» «Развитие системы образования муниципального образования «Городской округ город Астрахань»</t>
  </si>
  <si>
    <t>26421.1</t>
  </si>
  <si>
    <t>0112044031</t>
  </si>
  <si>
    <t>1.4.2.1.2</t>
  </si>
  <si>
    <t>Организация предоставления образования, оснащение вновь создаваемых объектов образования в рамках подпрограммы «Повышение доступности и качества дошкольного, общего и дополнительного образования» муниципальной программы муниципального образования «Городской округ город Астрахань» «Развитие системы образования муниципального образования «Городской округ город Астрахань»</t>
  </si>
  <si>
    <t>26421.2</t>
  </si>
  <si>
    <t>0112842011</t>
  </si>
  <si>
    <t>1.4.2.1.3</t>
  </si>
  <si>
    <t>Расходы на организацию учебных сборов по основам военной службы. Мероприятие «Учебные сборы с юношами 10-х классов муниципальных образовательных организаций, проходящими подготовку по основам военной службы» в рамках подпрограммы «Повышение доступности и качества дошкольного, общего, дополнительного образования» муниципальной программы муниципального образования «Городской округ город Астрахань» «Развитие системы образования муниципального образования «Городской округ город Астрахань»</t>
  </si>
  <si>
    <t>26421.3</t>
  </si>
  <si>
    <t>0111542011</t>
  </si>
  <si>
    <t>1.4.2.1.4</t>
  </si>
  <si>
    <t>Расходы на текущий ремонт и благоустройство. Мероприятие «Проведение текущего ремонта и благоустройство прилегающих территорий учреждений образования и спорта администрации муниципального образования «Городской округ город Астрахань» в рамках подпрограммы «Приведение зданий и прилегающих территорий учреждений образования и спорта администрации муниципального образования «Городской округ город Астрахань» в соответствие с требованиями строительных норм и правил, пожарной, антитеррористической и санитарно-эпидемиологической безопасности» муниципальной программы муниципального образования «Городской округ город Астрахань» «Развитие системы образования муниципального образования «Городской округ город Астрахань»</t>
  </si>
  <si>
    <t>26421.4</t>
  </si>
  <si>
    <t>0120246031</t>
  </si>
  <si>
    <t>1.4.2.1.5</t>
  </si>
  <si>
    <t>Проведение текущего ремонта и благоустройство прилегающих территорий учреждений образования администрации муниципального образования «Город Астрахань» в первоочередном порядке, в рамках подпрограммы «Приведение зданий и прилегающих территорий учреждений образования и спорта администрации муниципального образования «Город Астрахань» в соответствие с требованиями строительных норм и правил, пожарной, антитеррористической и санитарно-эпидемиологической безопасности» муниципальной программы «Развитие системы образования муниципального образования «Город Астрахань»</t>
  </si>
  <si>
    <t>26421.5</t>
  </si>
  <si>
    <t>0125262150</t>
  </si>
  <si>
    <t>1.4.2.1.6</t>
  </si>
  <si>
    <t>Расходы на обеспечение безопасных условий осуществления образовательного процесса. Мероприятие «Обеспечение пожарной, антитеррористической, санитарно-эпидемиологической безопасности и доступности в учреждениях образования и спорта администрации муниципального образования «Городской округ город Астрахань» в рамках подпрограммы «Приведение зданий и прилегающих территорий учреждений образования и спорта администрации муниципального образования «Городской округ город Астрахань» в соответствие с требованиями строительных норм и правил, пожарной, антитеррористической и санитарно-эпидемиологической безопасности» муниципальной программы муниципального образования «Городской округ город Астрахань» «Развитие системы образования муниципального образования «Городской округ город Астрахань»</t>
  </si>
  <si>
    <t>26421.6</t>
  </si>
  <si>
    <t>0121646031</t>
  </si>
  <si>
    <t>1.4.2.1.7</t>
  </si>
  <si>
    <t>Развитие территориальных округов. Мероприятие «Мероприятия по совершенствованию существующей инфраструктуры организаций образования и спорта» в рамках подпрограммы «Приведение зданий и прилегающих территорий учреждений образования и спорта администрации муниципального образования «Городской округ город Астрахань» в соответствие с требованиями строительных норм и правил,пожарной, антитеррористической и санитарно-эпидемиологической безопасности» муниципальной программы муниципального образования «Городской округ город Астрахань» «Развитие системы образования муниципального образования «Городской округ город Астрахань»</t>
  </si>
  <si>
    <t>26421.7</t>
  </si>
  <si>
    <t>0124749401</t>
  </si>
  <si>
    <t>1.4.2.1.8</t>
  </si>
  <si>
    <t>Расходы по обеспечению материально-техническими средствами медицинских кабинетов. Мероприятие «Оснащение медицинских кабинетов муниципальных образовательных организаций города Астрахани медицинским оборудованием» в рамках подпрограммы «Психофизическая безопасность детей и подростков» муниципальной программы «Развитие системы образования МО «Город Астрахань»</t>
  </si>
  <si>
    <t>26421.8</t>
  </si>
  <si>
    <t>0141046031</t>
  </si>
  <si>
    <t>1.4.2.1.9</t>
  </si>
  <si>
    <t>Расходы на организацию воспитательной работы с детьми в каникулярное время. Мероприятие «Организация работы лагерей с дневным пребыванием на базе муниципальных образовательных организаций в летний каникулярный период» в рамках подпрограммы «Организация отдыха и досуга детей и подростов города Астрахани» муниципальной программы муниципального образования «Городской округ город Астрахань» «Развитие системы образования муниципального образования «Городской округ город Астрахань»</t>
  </si>
  <si>
    <t>26421.9</t>
  </si>
  <si>
    <t>0151246031</t>
  </si>
  <si>
    <t>1.4.2.1.10</t>
  </si>
  <si>
    <t>Расходы на привлечение различных слоев населения к регулярным занятием физической культурой и спортом. Мероприятие «Реализация календарного плана спортивных и физкультурных мероприятий муниципального образования «Городской округ город Астрахань» в рамках основного мероприятия «Реализация календарного плана спортивных и физкультурных мероприятий муниципального образования «Городской округ город Астрахань» муниципальной программы муниципального образования «Городской округ город Астрахань» «Развитие физической культуры и спорта на территории города Астрахани»</t>
  </si>
  <si>
    <t>26421.10</t>
  </si>
  <si>
    <t>02Ш1946031</t>
  </si>
  <si>
    <t>1.4.2.1.11</t>
  </si>
  <si>
    <t>Противопожарная пропаганда среди населения города Астрахани. Мероприятие «Приобретение информационных стендов по пожарной безопасности» в рамках подпрограммы «Пожарная безопасность муниципального образования «Городской округ город Астрахань» муниципальной программы муниципального образования «Городской округ город Астрахань» «Безопасность»</t>
  </si>
  <si>
    <t>26421.11</t>
  </si>
  <si>
    <t>0912840371</t>
  </si>
  <si>
    <t>1.4.2.1.12</t>
  </si>
  <si>
    <t>Повышение уровня социальной защиты населения. Мероприятие «Оснащение пунктов временного размещения необходимым имуществом» в рамках подпрограммы «Снижение рисков и смягчение последствий чрезвычайных ситуаций природного и техногенного характера на территории муниципального образования «Городской округ город Астрахань» муниципальной программы муниципального образования «Городской округ город Астрахань» «Безопасность»</t>
  </si>
  <si>
    <t>26421.12</t>
  </si>
  <si>
    <t>0923240411</t>
  </si>
  <si>
    <t>1.4.2.1.13</t>
  </si>
  <si>
    <t>Обеспечение безопасности дорожного движения. Мероприятие «Профилактика детского травматизма, обучение подростков основам безопасности дорожного движения, проведение смотров-конкурсов «Безопасное колесо» в рамках подпрограммы» «Профилактика правонарушений, коррупции, экстремизма и терроризма» муниципальной программы муниципального образования «Городской округ город Астрахань» «Безопасность»</t>
  </si>
  <si>
    <t>26421.13</t>
  </si>
  <si>
    <t>0943940471</t>
  </si>
  <si>
    <t>1.4.2.1.14</t>
  </si>
  <si>
    <t>Правовое воспитание молодежи и детей. Мероприятие «Вовлечение обучающихся в образовательных учреждениях города в международное движение «Добрые дети мира» в рамках подпрограммы «Профилактика правонарушений, коррупции, экстремизма и терроризма» муниципальной программы муниципального образования «Городской округ город Астрахань» «Безопасность»</t>
  </si>
  <si>
    <t>26421.14</t>
  </si>
  <si>
    <t>0944040491</t>
  </si>
  <si>
    <t>1.4.2.1.15</t>
  </si>
  <si>
    <t>Развитие территориальных округов. Мероприятие «Реализация мероприятия по совершенствованию существующей инфраструктуры МБУ «Центр развития молодежных инициатив» в рамках подпрограммы «Развитие молодежной политики города Астрахани» муниципальной программы «Организация муниципального управления»</t>
  </si>
  <si>
    <t>26421.15</t>
  </si>
  <si>
    <t>1184749401</t>
  </si>
  <si>
    <t>1.4.2.1.16</t>
  </si>
  <si>
    <t>Обеспечение бесплатного двухразового питания, обучающихся с ограниченными возможностями здоровья в общеобразовательных организациях, в рамках подпрограммы «Психофизическая безопасность детей и подростков» муниципальной программы муниципального образования «Городской округ город Астрахань» «Развитие системы образования муниципального образования «Городской округ город Астрахань»</t>
  </si>
  <si>
    <t>26421.16</t>
  </si>
  <si>
    <t>0140743050</t>
  </si>
  <si>
    <t>1.4.2.1.17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</si>
  <si>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(Питание в муниципальных образовательных организациях) в рамках регионального проекта «Совершенствование системы образования» муниципальной программы муниципального образования «Городской округ город Астрахань» «Развитие системы образования муниципального образования «Городской округ город Астрахань»</t>
  </si>
  <si>
    <t>26421.17</t>
  </si>
  <si>
    <t>01407L3041</t>
  </si>
  <si>
    <t>1.4.2.1.18</t>
  </si>
  <si>
    <t>Развитие территориальных округов. Мероприятие «Обеспечение содержания материально-технической базы муниципальных спортивных организаций, создание безопасных условий пребывании в них воспитанников и персонала, обеспечение участия команд, состоящих из воспитанников таких организаций в спортивных соревнованиях, физкультурных мероприятиях, тренировочных и учебно-тренировочных сборах различного уровня, семинарах, тренингах» в рамках основного мероприятия «Обеспечение деятельности учреждений физической культуры и спорта» муниципальной программы муниципального образования «Городской округ город Астрахань» «Развитие физической культуры и спорта на территории города Астрахани»</t>
  </si>
  <si>
    <t>26421.18</t>
  </si>
  <si>
    <t>02Ж2049401</t>
  </si>
  <si>
    <t>1.4.2.1.19</t>
  </si>
  <si>
    <t>Расходы на текущий ремонт и благоустройство. Мероприятие «Проведение текущего ремонта и благоустройство прилегающих территорий организаций, реализующих дополнительные образовательные программы спортивной подготовки» в рамках основного мероприятия «Обеспечение деятельности учреждений физической культуры и спорта» муниципальной программы муниципального образования «Городской округ город Астрахань» «Развитие физической культуры и спорта на территории города Астрахани»</t>
  </si>
  <si>
    <t>26421.19</t>
  </si>
  <si>
    <t>02Ж0246031</t>
  </si>
  <si>
    <t>1.4.2.1.20</t>
  </si>
  <si>
    <t>Расходы на обеспечение безопасных условий осуществления образовательных программ спортивной подготовки. Мероприятие «Обеспечение пожарной, антитеррористической, санитарно-эпидемиологической безопасности и доступности в организациях, реализующих дополнительные образовательные программы спортивной подготовки» в рамках основного мероприятия «Обеспечение деятельности учреждений физической культуры и спорта» муниципальной программы «Развитие физической культуры и спорта на территории города Астрахани»</t>
  </si>
  <si>
    <t>26421.20</t>
  </si>
  <si>
    <t>02Ж1646031</t>
  </si>
  <si>
    <t>1.4.2.1.21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</si>
  <si>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в рамках регионального проекта «Современная школа (Астраханская область)» в рамках федерального проекта «Современная школа». Подпрограмма «Повышение доступности и качества дошкольного, общего и дополнительного образования» муниципальной программы муниципального образования «Городской округ город Астрахань» «Развитие системы образования муниципального образования «Городской округ город Астрахань»</t>
  </si>
  <si>
    <t>26421.21</t>
  </si>
  <si>
    <t>011E151720</t>
  </si>
  <si>
    <t>1.4.2.1.22</t>
  </si>
  <si>
    <t>Софинансирование расходов, связанных с реализацией мероприятий по обеспечению антитеррористической защищенности объектов (территорий) муниципальных образовательных организаций Астраханской области, в рамках регионального проекта «Совершенствование системы образования». Мероприятие «Обеспечение пожарной, антитеррористической, санитарно-эпидемиологической безопасности и доступности в учреждениях образования и спорта администрации муниципального образования «Городской округ город Астрахань» в рамках подпрограммы «Приведение зданий и прилегающих территорий учреждений образования и спорта администрации муниципального образования «Городской округ город Астрахань» в соответствии с требованиями строительных норм и правил, пожарной, антитеррористической и санитарно-эпидемиологической безопасности» муниципальной программы муниципального образования «Городской округ город Астрахань» «Развитие системы образования муниципального образования «Городской округ город Астрахань» (областной бюджет)</t>
  </si>
  <si>
    <t>26421.22</t>
  </si>
  <si>
    <t>01216S0500</t>
  </si>
  <si>
    <t>1.4.2.1.23</t>
  </si>
  <si>
    <t>Софинансирование расходов, связанных с реализацией мероприятий по обеспечению антитеррористической защищенности объектов (территорий) муниципальных образовательных организаций Астраханской области, в рамках регионального проекта «Совершенствование системы образования» Мероприятие «Обеспечение пожарной, антитеррористической, санитарно-эпидемиологической безопасности и доступности в организациях, реализующих дополнительные образовательные программы спортивной подготовки» в рамках основного мероприятия «Обеспечение деятельности учреждений физической культуры и спорта» муниципальной программы «Развитие физической культуры и спорта на территории города Астрахани»</t>
  </si>
  <si>
    <t>26421.23</t>
  </si>
  <si>
    <t>02Ж16S0500</t>
  </si>
  <si>
    <t>1.4.2.1.24</t>
  </si>
  <si>
    <t>Повышение качества деятельности учреждений в области физической культуры и спорта. Мероприятие «Обеспечение содержания материально-технической базы муниципальных спортивных организаций, создание безопасных условий пребывании в них воспитанников и персонала, обеспечение участия команд, состоящих из воспитанников таких организаций в спортивных соревнованиях, физкультурных мероприятиях, тренировочных и учебно-тренировочных сборах различного уровня, семинарах, тренингах» в рамках основного мероприятия «Обеспечение деятельности учреждений физической культуры и спорта» муниципальной программы муниципального образования «Городской округ город Астрахань» «Развитие физической культуры и спорта на территории города Астрахани»</t>
  </si>
  <si>
    <t>26421.24</t>
  </si>
  <si>
    <t>02Ж2046031</t>
  </si>
  <si>
    <t>1.4.2.1.25</t>
  </si>
  <si>
    <t>Софинансирование расходов на реализацию мероприятий по модернизации системы электроснабжения зданий муниципальных общеобразовательных организаций. Мероприятие "Проведение мероприятий по модернизации системы электроснабжения зданий муниципальных общеобразовательных организаций в рамках регионального проекта "Совершенствование системы образования в Астраханской области" в рамках подпрограммы "Приведение зданий и прилегающих территорий учреждений образования и спорта администрации муниципального образования "Городской округ 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</si>
  <si>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26421.25</t>
  </si>
  <si>
    <t>0121160030</t>
  </si>
  <si>
    <t>1.4.2.1.26</t>
  </si>
  <si>
    <t>Реализация мероприятий по модернизации системы электроснабжения зданий муниципальных общеобразовательных организаций. Мероприятие "Проведение мероприятий по модернизации системы электроснабжения зданий муниципальных общеобразовательных организаций" в рамках подпрограммы "Приведение зданий и прилегающих территорий учреждений образования и спорта администрации муниципального образования "Городской округ 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</si>
  <si>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26421.26</t>
  </si>
  <si>
    <t>0121140030</t>
  </si>
  <si>
    <t>1.4.2.1.27</t>
  </si>
  <si>
    <t>Реализация мероприятий по модернизации школьных систем образования (Реализация мероприятий по модернизации школьных систем образования, предусматривающих капитальный ремонт и оборудование зданий общеобразовательных организаций) в рамках регионального проекта "Все лучшее детям (Астраханская область)" в рамках подпрограммы "Повышение доступности и качества дошкольного ,общего и дополнительного образования" муниципальной программы "Развитие системы образования муниципального образования "Городской округ город Астрахань"</t>
  </si>
  <si>
    <t>26421.27</t>
  </si>
  <si>
    <t>011Ю457501</t>
  </si>
  <si>
    <t>1.4.2.1.28</t>
  </si>
  <si>
    <t>Капитальный ремонт и оснащение образовательных организаций,осуществляющих образовательную деятельность по образовательным программам дошкольного образования (Осуществление капитального ремонта и оснащение зданий дошкольных образовательных организаций) в рамках регионального проекта "Поддержка семьи (Астраханская область)" в рамках подпрограммы "Повышение доступности и качества дошкольного ,общего и дополнительного образования" муниципальной программы "Развитие системы образования муниципального образования "Городской округ город Астрахань"</t>
  </si>
  <si>
    <t>26421.28</t>
  </si>
  <si>
    <t>011Я153151</t>
  </si>
  <si>
    <t>1.4.2.2</t>
  </si>
  <si>
    <t>26422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</si>
  <si>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</si>
  <si>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</si>
  <si>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</si>
  <si>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</si>
  <si>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</si>
  <si>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</si>
  <si>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</si>
  <si>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</si>
  <si>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26500</t>
  </si>
  <si>
    <t>в том числе по году начала закупки:</t>
  </si>
  <si>
    <t>26510</t>
  </si>
  <si>
    <t>2026</t>
  </si>
  <si>
    <t>26520</t>
  </si>
  <si>
    <t>2027</t>
  </si>
  <si>
    <t>26530</t>
  </si>
  <si>
    <t>2028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</si>
  <si>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</si>
  <si>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</si>
  <si>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</si>
  <si>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t>26620</t>
  </si>
  <si>
    <t>26630</t>
  </si>
  <si>
    <t xml:space="preserve">
</t>
  </si>
  <si>
    <t xml:space="preserve">(должность)
</t>
  </si>
  <si>
    <t xml:space="preserve">(подпись)
</t>
  </si>
  <si>
    <t xml:space="preserve">(расшифровка подписи)
</t>
  </si>
  <si>
    <t xml:space="preserve">(фамилия, инициалы)
</t>
  </si>
  <si>
    <t xml:space="preserve">(телефон)
</t>
  </si>
  <si>
    <t>Директор</t>
  </si>
  <si>
    <t>Вакуленко Наталья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</si>
</sst>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Times New Roman"/>
    </font>
    <font>
      <sz val="8"/>
      <color rgb="FF000000"/>
      <name val="Times New Roman"/>
    </font>
    <font>
      <sz val="13"/>
      <color rgb="FF000000"/>
      <name val="Times New Roman"/>
    </font>
    <font>
      <b/>
      <sz val="12"/>
      <color rgb="FF000000"/>
      <name val="Times New Roman"/>
    </font>
    <font>
      <u/>
      <sz val="12"/>
      <color rgb="FF000000"/>
      <name val="Times New Roman"/>
    </font>
    <font>
      <sz val="12"/>
      <color rgb="FF000000"/>
      <name val="Arial Cyr"/>
    </font>
    <font>
      <sz val="13"/>
      <color rgb="FF000000"/>
      <name val="Arial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4">
    <xf numFmtId="0" fontId="0" fillId="0" borderId="0"/>
    <xf numFmtId="49" fontId="1" fillId="0" borderId="1"/>
    <xf numFmtId="49" fontId="2" fillId="0" borderId="1">
      <alignment horizontal="center"/>
    </xf>
    <xf numFmtId="49" fontId="3" fillId="0" borderId="1"/>
    <xf numFmtId="49" fontId="1" fillId="0" borderId="1">
      <alignment horizontal="center"/>
    </xf>
    <xf numFmtId="49" fontId="4" fillId="0" borderId="2">
      <alignment horizontal="center" wrapText="1"/>
    </xf>
    <xf numFmtId="49" fontId="5" fillId="0" borderId="3">
      <alignment horizontal="center" vertical="top"/>
    </xf>
    <xf numFmtId="49" fontId="6" fillId="0" borderId="2">
      <alignment horizontal="left"/>
    </xf>
    <xf numFmtId="49" fontId="5" fillId="0" borderId="1">
      <alignment horizontal="center" vertical="top"/>
    </xf>
    <xf numFmtId="49" fontId="2" fillId="0" borderId="1">
      <alignment horizontal="center" vertical="center"/>
    </xf>
    <xf numFmtId="49" fontId="6" fillId="0" borderId="1">
      <alignment horizontal="center"/>
    </xf>
    <xf numFmtId="49" fontId="7" fillId="0" borderId="1">
      <alignment horizontal="center" wrapText="1"/>
    </xf>
    <xf numFmtId="49" fontId="7" fillId="0" borderId="4">
      <alignment horizontal="center"/>
    </xf>
    <xf numFmtId="49" fontId="2" fillId="0" borderId="5">
      <alignment horizontal="center" vertical="center"/>
    </xf>
    <xf numFmtId="49" fontId="6" fillId="0" borderId="1"/>
    <xf numFmtId="49" fontId="6" fillId="0" borderId="1">
      <alignment horizontal="left"/>
    </xf>
    <xf numFmtId="49" fontId="6" fillId="0" borderId="1">
      <alignment horizontal="center" vertical="center"/>
    </xf>
    <xf numFmtId="49" fontId="2" fillId="0" borderId="1">
      <alignment horizontal="right" vertical="center" wrapText="1"/>
    </xf>
    <xf numFmtId="49" fontId="2" fillId="0" borderId="6">
      <alignment horizontal="center" vertical="center" wrapText="1"/>
    </xf>
    <xf numFmtId="49" fontId="2" fillId="0" borderId="1">
      <alignment horizontal="left" vertical="top" wrapText="1"/>
    </xf>
    <xf numFmtId="49" fontId="8" fillId="0" borderId="1">
      <alignment horizontal="left" vertical="center" wrapText="1"/>
    </xf>
    <xf numFmtId="49" fontId="2" fillId="0" borderId="7"/>
    <xf numFmtId="49" fontId="2" fillId="0" borderId="1">
      <alignment vertical="center"/>
    </xf>
    <xf numFmtId="49" fontId="2" fillId="0" borderId="1">
      <alignment horizontal="right" vertical="center" wrapText="1"/>
    </xf>
    <xf numFmtId="49" fontId="2" fillId="0" borderId="6">
      <alignment shrinkToFit="1"/>
    </xf>
    <xf numFmtId="49" fontId="2" fillId="0" borderId="6">
      <alignment horizontal="center" vertical="center" shrinkToFit="1"/>
    </xf>
    <xf numFmtId="49" fontId="2" fillId="0" borderId="5">
      <alignment horizontal="center" vertical="center" wrapText="1"/>
    </xf>
    <xf numFmtId="49" fontId="2" fillId="0" borderId="1">
      <alignment horizontal="left" vertical="center"/>
    </xf>
    <xf numFmtId="49" fontId="2" fillId="0" borderId="6">
      <alignment horizontal="center" vertical="center"/>
    </xf>
    <xf numFmtId="49" fontId="7" fillId="0" borderId="1">
      <alignment horizontal="center" vertical="center"/>
    </xf>
    <xf numFmtId="49" fontId="1" fillId="0" borderId="6">
      <alignment horizontal="center" vertical="center" wrapText="1"/>
    </xf>
    <xf numFmtId="49" fontId="2" fillId="0" borderId="6">
      <alignment horizontal="left" vertical="center"/>
    </xf>
    <xf numFmtId="49" fontId="2" fillId="0" borderId="6">
      <alignment horizontal="center" vertical="center"/>
    </xf>
    <xf numFmtId="4" fontId="2" fillId="0" borderId="6">
      <alignment horizontal="center" vertical="center" wrapText="1"/>
    </xf>
    <xf numFmtId="49" fontId="7" fillId="0" borderId="6">
      <alignment horizontal="left" vertical="center"/>
    </xf>
    <xf numFmtId="49" fontId="2" fillId="0" borderId="6">
      <alignment horizontal="left" vertical="center" wrapText="1"/>
    </xf>
    <xf numFmtId="49" fontId="7" fillId="0" borderId="6">
      <alignment horizontal="center" vertical="center"/>
    </xf>
    <xf numFmtId="4" fontId="2" fillId="0" borderId="6">
      <alignment horizontal="center" vertical="center"/>
    </xf>
    <xf numFmtId="49" fontId="2" fillId="0" borderId="6">
      <alignment horizontal="center" vertical="center" wrapText="1"/>
    </xf>
    <xf numFmtId="49" fontId="2" fillId="0" borderId="6">
      <alignment vertical="center" wrapText="1"/>
    </xf>
    <xf numFmtId="49" fontId="2" fillId="0" borderId="6">
      <alignment horizontal="left" vertical="center"/>
    </xf>
    <xf numFmtId="4" fontId="2" fillId="0" borderId="6">
      <alignment horizontal="left" vertical="center" wrapText="1"/>
    </xf>
    <xf numFmtId="49" fontId="2" fillId="0" borderId="6">
      <alignment vertical="center"/>
    </xf>
    <xf numFmtId="49" fontId="9" fillId="0" borderId="6">
      <alignment horizontal="center" vertical="center"/>
    </xf>
    <xf numFmtId="49" fontId="9" fillId="0" borderId="6">
      <alignment horizontal="center" vertical="center"/>
    </xf>
    <xf numFmtId="49" fontId="7" fillId="0" borderId="6">
      <alignment horizontal="left" vertical="center" wrapText="1"/>
    </xf>
    <xf numFmtId="49" fontId="7" fillId="0" borderId="6">
      <alignment horizontal="center" vertical="center" wrapText="1"/>
    </xf>
    <xf numFmtId="49" fontId="2" fillId="0" borderId="5">
      <alignment horizontal="left" vertical="center" wrapText="1"/>
    </xf>
    <xf numFmtId="49" fontId="2" fillId="0" borderId="5">
      <alignment horizontal="center" vertical="center" wrapText="1"/>
    </xf>
    <xf numFmtId="4" fontId="2" fillId="0" borderId="5">
      <alignment horizontal="center" vertical="center" wrapText="1"/>
    </xf>
    <xf numFmtId="49" fontId="2" fillId="0" borderId="1">
      <alignment horizontal="left" vertical="center" wrapText="1"/>
    </xf>
    <xf numFmtId="49" fontId="2" fillId="0" borderId="1">
      <alignment horizontal="center" vertical="center" wrapText="1"/>
    </xf>
    <xf numFmtId="49" fontId="2" fillId="0" borderId="1">
      <alignment horizontal="center" vertical="center" wrapText="1"/>
    </xf>
    <xf numFmtId="4" fontId="2" fillId="0" borderId="1">
      <alignment horizontal="center" vertical="center" wrapText="1"/>
    </xf>
    <xf numFmtId="49" fontId="8" fillId="0" borderId="1">
      <alignment horizontal="left" wrapText="1"/>
    </xf>
    <xf numFmtId="49" fontId="2" fillId="0" borderId="2">
      <alignment horizontal="center" wrapText="1"/>
    </xf>
    <xf numFmtId="49" fontId="2" fillId="0" borderId="2">
      <alignment horizontal="center" wrapText="1"/>
    </xf>
    <xf numFmtId="49" fontId="5" fillId="0" borderId="1">
      <alignment horizontal="left" vertical="top" wrapText="1"/>
    </xf>
    <xf numFmtId="49" fontId="5" fillId="0" borderId="1">
      <alignment horizontal="center" vertical="top" wrapText="1"/>
    </xf>
    <xf numFmtId="49" fontId="5" fillId="0" borderId="1">
      <alignment horizontal="center" vertical="top" wrapText="1"/>
    </xf>
    <xf numFmtId="4" fontId="5" fillId="0" borderId="3">
      <alignment horizontal="center" vertical="top" wrapText="1"/>
    </xf>
    <xf numFmtId="49" fontId="6" fillId="0" borderId="1">
      <alignment horizontal="left" vertical="center" wrapText="1"/>
    </xf>
    <xf numFmtId="49" fontId="5" fillId="0" borderId="1">
      <alignment horizontal="center" vertical="center" wrapText="1"/>
    </xf>
    <xf numFmtId="49" fontId="5" fillId="0" borderId="1">
      <alignment vertical="center" wrapText="1"/>
    </xf>
    <xf numFmtId="4" fontId="5" fillId="0" borderId="1">
      <alignment vertical="center" wrapText="1"/>
    </xf>
    <xf numFmtId="4" fontId="5" fillId="0" borderId="1">
      <alignment horizontal="center" vertical="top" wrapText="1"/>
    </xf>
    <xf numFmtId="49" fontId="2" fillId="0" borderId="1">
      <alignment horizontal="left" vertical="center"/>
    </xf>
    <xf numFmtId="49" fontId="6" fillId="0" borderId="1">
      <alignment vertical="center" wrapText="1"/>
    </xf>
    <xf numFmtId="4" fontId="6" fillId="0" borderId="1">
      <alignment vertical="center" wrapText="1"/>
    </xf>
    <xf numFmtId="49" fontId="10" fillId="0" borderId="1">
      <alignment wrapText="1"/>
    </xf>
    <xf numFmtId="49" fontId="6" fillId="0" borderId="1">
      <alignment wrapText="1"/>
    </xf>
    <xf numFmtId="49" fontId="2" fillId="0" borderId="6">
      <alignment horizontal="center" wrapText="1"/>
    </xf>
    <xf numFmtId="49" fontId="7" fillId="0" borderId="6">
      <alignment horizontal="center" wrapText="1"/>
    </xf>
    <xf numFmtId="49" fontId="7" fillId="0" borderId="6">
      <alignment horizontal="center" vertical="center" wrapText="1"/>
    </xf>
    <xf numFmtId="4" fontId="2" fillId="0" borderId="6">
      <alignment horizontal="right" vertical="center" wrapText="1"/>
    </xf>
    <xf numFmtId="49" fontId="2" fillId="0" borderId="6">
      <alignment horizontal="left" vertical="center" wrapText="1"/>
    </xf>
    <xf numFmtId="49" fontId="2" fillId="2" borderId="6">
      <alignment horizontal="left" vertical="center" wrapText="1"/>
    </xf>
    <xf numFmtId="49" fontId="2" fillId="2" borderId="6">
      <alignment horizontal="center" vertical="center" wrapText="1"/>
    </xf>
    <xf numFmtId="49" fontId="2" fillId="2" borderId="6">
      <alignment horizontal="center" vertical="center" wrapText="1"/>
    </xf>
    <xf numFmtId="49" fontId="2" fillId="0" borderId="6">
      <alignment horizontal="center" wrapText="1"/>
    </xf>
    <xf numFmtId="49" fontId="2" fillId="2" borderId="7">
      <alignment horizontal="center" vertical="center" wrapText="1"/>
    </xf>
    <xf numFmtId="49" fontId="8" fillId="0" borderId="1">
      <alignment wrapText="1"/>
    </xf>
    <xf numFmtId="4" fontId="2" fillId="0" borderId="2">
      <alignment horizontal="center" wrapText="1"/>
    </xf>
    <xf numFmtId="49" fontId="5" fillId="0" borderId="3">
      <alignment horizontal="center" vertical="top" wrapText="1"/>
    </xf>
    <xf numFmtId="49" fontId="5" fillId="0" borderId="3">
      <alignment horizontal="center" vertical="top" wrapText="1"/>
    </xf>
    <xf numFmtId="49" fontId="5" fillId="0" borderId="1">
      <alignment horizontal="left" vertical="top" wrapText="1"/>
    </xf>
    <xf numFmtId="49" fontId="2" fillId="0" borderId="1">
      <alignment horizontal="left" vertical="center" wrapText="1"/>
    </xf>
    <xf numFmtId="49" fontId="6" fillId="0" borderId="1">
      <alignment horizontal="center" vertical="center" wrapText="1"/>
    </xf>
    <xf numFmtId="0" fontId="12" fillId="0" borderId="0"/>
    <xf numFmtId="0" fontId="12" fillId="0" borderId="0"/>
    <xf numFmtId="0" fontId="12" fillId="0" borderId="0"/>
    <xf numFmtId="0" fontId="3" fillId="0" borderId="1"/>
    <xf numFmtId="0" fontId="3" fillId="0" borderId="1"/>
    <xf numFmtId="0" fontId="11" fillId="3" borderId="1"/>
  </cellStyleXfs>
  <cellXfs count="127">
    <xf numFmtId="0" fontId="0" fillId="0" borderId="0" xfId="0"/>
    <xf numFmtId="0" fontId="0" fillId="0" borderId="0" xfId="0" applyProtection="1">
      <protection locked="0"/>
    </xf>
    <xf numFmtId="49" fontId="1" fillId="0" borderId="1" xfId="1" applyProtection="1"/>
    <xf numFmtId="49" fontId="2" fillId="0" borderId="1" xfId="2" applyProtection="1">
      <alignment horizontal="center"/>
    </xf>
    <xf numFmtId="49" fontId="3" fillId="0" borderId="1" xfId="3" applyProtection="1"/>
    <xf numFmtId="49" fontId="1" fillId="0" borderId="1" xfId="4" applyProtection="1">
      <alignment horizontal="center"/>
    </xf>
    <xf numFmtId="49" fontId="6" fillId="0" borderId="2" xfId="7" applyProtection="1">
      <alignment horizontal="left"/>
    </xf>
    <xf numFmtId="49" fontId="5" fillId="0" borderId="1" xfId="8" applyProtection="1">
      <alignment horizontal="center" vertical="top"/>
    </xf>
    <xf numFmtId="49" fontId="6" fillId="0" borderId="1" xfId="10" applyProtection="1">
      <alignment horizontal="center"/>
    </xf>
    <xf numFmtId="49" fontId="7" fillId="0" borderId="1" xfId="11" applyProtection="1">
      <alignment horizontal="center" wrapText="1"/>
    </xf>
    <xf numFmtId="49" fontId="6" fillId="0" borderId="1" xfId="14" applyProtection="1"/>
    <xf numFmtId="49" fontId="6" fillId="0" borderId="1" xfId="15" applyProtection="1">
      <alignment horizontal="left"/>
    </xf>
    <xf numFmtId="49" fontId="6" fillId="0" borderId="1" xfId="16" applyProtection="1">
      <alignment horizontal="center" vertical="center"/>
    </xf>
    <xf numFmtId="49" fontId="2" fillId="0" borderId="1" xfId="17" applyProtection="1">
      <alignment horizontal="right" vertical="center" wrapText="1"/>
    </xf>
    <xf numFmtId="49" fontId="2" fillId="0" borderId="6" xfId="18" applyProtection="1">
      <alignment horizontal="center" vertical="center" wrapText="1"/>
    </xf>
    <xf numFmtId="49" fontId="2" fillId="0" borderId="7" xfId="21" applyProtection="1"/>
    <xf numFmtId="49" fontId="2" fillId="0" borderId="1" xfId="23" applyNumberFormat="1" applyProtection="1">
      <alignment horizontal="right" vertical="center" wrapText="1"/>
    </xf>
    <xf numFmtId="49" fontId="2" fillId="0" borderId="6" xfId="24" applyNumberFormat="1" applyProtection="1">
      <alignment shrinkToFit="1"/>
    </xf>
    <xf numFmtId="49" fontId="2" fillId="0" borderId="6" xfId="25" applyNumberFormat="1" applyProtection="1">
      <alignment horizontal="center" vertical="center" shrinkToFit="1"/>
    </xf>
    <xf numFmtId="49" fontId="2" fillId="0" borderId="5" xfId="26" applyProtection="1">
      <alignment horizontal="center" vertical="center" wrapText="1"/>
    </xf>
    <xf numFmtId="49" fontId="2" fillId="0" borderId="1" xfId="27" applyProtection="1">
      <alignment horizontal="left" vertical="center"/>
    </xf>
    <xf numFmtId="49" fontId="2" fillId="0" borderId="6" xfId="28" applyProtection="1">
      <alignment horizontal="center" vertical="center"/>
    </xf>
    <xf numFmtId="49" fontId="7" fillId="0" borderId="1" xfId="29" applyProtection="1">
      <alignment horizontal="center" vertical="center"/>
    </xf>
    <xf numFmtId="49" fontId="2" fillId="0" borderId="6" xfId="31" applyProtection="1">
      <alignment horizontal="left" vertical="center"/>
    </xf>
    <xf numFmtId="49" fontId="2" fillId="0" borderId="6" xfId="32" applyNumberFormat="1" applyProtection="1">
      <alignment horizontal="center" vertical="center"/>
    </xf>
    <xf numFmtId="4" fontId="2" fillId="0" borderId="6" xfId="33" applyNumberFormat="1" applyProtection="1">
      <alignment horizontal="center" vertical="center" wrapText="1"/>
    </xf>
    <xf numFmtId="49" fontId="7" fillId="0" borderId="6" xfId="34" applyProtection="1">
      <alignment horizontal="left" vertical="center"/>
    </xf>
    <xf numFmtId="49" fontId="2" fillId="0" borderId="6" xfId="35" applyProtection="1">
      <alignment horizontal="left" vertical="center" wrapText="1"/>
    </xf>
    <xf numFmtId="49" fontId="7" fillId="0" borderId="6" xfId="36" applyNumberFormat="1" applyProtection="1">
      <alignment horizontal="center" vertical="center"/>
    </xf>
    <xf numFmtId="4" fontId="2" fillId="0" borderId="6" xfId="37" applyNumberFormat="1" applyProtection="1">
      <alignment horizontal="center" vertical="center"/>
    </xf>
    <xf numFmtId="49" fontId="2" fillId="0" borderId="6" xfId="38" applyNumberFormat="1" applyProtection="1">
      <alignment horizontal="center" vertical="center" wrapText="1"/>
    </xf>
    <xf numFmtId="49" fontId="2" fillId="0" borderId="6" xfId="39" applyProtection="1">
      <alignment vertical="center" wrapText="1"/>
    </xf>
    <xf numFmtId="49" fontId="2" fillId="0" borderId="6" xfId="40" applyNumberFormat="1" applyProtection="1">
      <alignment horizontal="left" vertical="center"/>
    </xf>
    <xf numFmtId="4" fontId="2" fillId="0" borderId="6" xfId="41" applyNumberFormat="1" applyProtection="1">
      <alignment horizontal="left" vertical="center" wrapText="1"/>
    </xf>
    <xf numFmtId="49" fontId="2" fillId="0" borderId="6" xfId="42" applyProtection="1">
      <alignment vertical="center"/>
    </xf>
    <xf numFmtId="49" fontId="9" fillId="0" borderId="6" xfId="43" applyNumberFormat="1" applyProtection="1">
      <alignment horizontal="center" vertical="center"/>
    </xf>
    <xf numFmtId="49" fontId="9" fillId="0" borderId="6" xfId="44" applyProtection="1">
      <alignment horizontal="center" vertical="center"/>
    </xf>
    <xf numFmtId="49" fontId="7" fillId="0" borderId="6" xfId="45" applyProtection="1">
      <alignment horizontal="left" vertical="center" wrapText="1"/>
    </xf>
    <xf numFmtId="49" fontId="7" fillId="0" borderId="6" xfId="46" applyNumberFormat="1" applyProtection="1">
      <alignment horizontal="center" vertical="center" wrapText="1"/>
    </xf>
    <xf numFmtId="49" fontId="2" fillId="0" borderId="5" xfId="47" applyProtection="1">
      <alignment horizontal="left" vertical="center" wrapText="1"/>
    </xf>
    <xf numFmtId="49" fontId="2" fillId="0" borderId="5" xfId="48" applyNumberFormat="1" applyProtection="1">
      <alignment horizontal="center" vertical="center" wrapText="1"/>
    </xf>
    <xf numFmtId="4" fontId="2" fillId="0" borderId="5" xfId="49" applyNumberFormat="1" applyProtection="1">
      <alignment horizontal="center" vertical="center" wrapText="1"/>
    </xf>
    <xf numFmtId="49" fontId="2" fillId="0" borderId="1" xfId="50" applyProtection="1">
      <alignment horizontal="left" vertical="center" wrapText="1"/>
    </xf>
    <xf numFmtId="49" fontId="2" fillId="0" borderId="1" xfId="51" applyNumberFormat="1" applyProtection="1">
      <alignment horizontal="center" vertical="center" wrapText="1"/>
    </xf>
    <xf numFmtId="49" fontId="2" fillId="0" borderId="1" xfId="52" applyProtection="1">
      <alignment horizontal="center" vertical="center" wrapText="1"/>
    </xf>
    <xf numFmtId="4" fontId="2" fillId="0" borderId="1" xfId="53" applyNumberFormat="1" applyProtection="1">
      <alignment horizontal="center" vertical="center" wrapText="1"/>
    </xf>
    <xf numFmtId="49" fontId="8" fillId="0" borderId="1" xfId="54" applyProtection="1">
      <alignment horizontal="left" wrapText="1"/>
    </xf>
    <xf numFmtId="49" fontId="5" fillId="0" borderId="1" xfId="57" applyProtection="1">
      <alignment horizontal="left" vertical="top" wrapText="1"/>
    </xf>
    <xf numFmtId="49" fontId="6" fillId="0" borderId="1" xfId="61" applyProtection="1">
      <alignment horizontal="left" vertical="center" wrapText="1"/>
    </xf>
    <xf numFmtId="49" fontId="5" fillId="0" borderId="1" xfId="62" applyNumberFormat="1" applyProtection="1">
      <alignment horizontal="center" vertical="center" wrapText="1"/>
    </xf>
    <xf numFmtId="49" fontId="5" fillId="0" borderId="1" xfId="63" applyProtection="1">
      <alignment vertical="center" wrapText="1"/>
    </xf>
    <xf numFmtId="4" fontId="5" fillId="0" borderId="1" xfId="64" applyNumberFormat="1" applyProtection="1">
      <alignment vertical="center" wrapText="1"/>
    </xf>
    <xf numFmtId="49" fontId="6" fillId="0" borderId="1" xfId="67" applyProtection="1">
      <alignment vertical="center" wrapText="1"/>
    </xf>
    <xf numFmtId="4" fontId="6" fillId="0" borderId="1" xfId="68" applyNumberFormat="1" applyProtection="1">
      <alignment vertical="center" wrapText="1"/>
    </xf>
    <xf numFmtId="49" fontId="10" fillId="0" borderId="1" xfId="69" applyProtection="1">
      <alignment wrapText="1"/>
    </xf>
    <xf numFmtId="49" fontId="6" fillId="0" borderId="1" xfId="70" applyProtection="1">
      <alignment wrapText="1"/>
    </xf>
    <xf numFmtId="49" fontId="2" fillId="0" borderId="6" xfId="71" applyProtection="1">
      <alignment horizontal="center" wrapText="1"/>
    </xf>
    <xf numFmtId="49" fontId="7" fillId="0" borderId="6" xfId="72" applyProtection="1">
      <alignment horizontal="center" wrapText="1"/>
    </xf>
    <xf numFmtId="49" fontId="7" fillId="0" borderId="6" xfId="73" applyProtection="1">
      <alignment horizontal="center" vertical="center" wrapText="1"/>
    </xf>
    <xf numFmtId="4" fontId="2" fillId="0" borderId="6" xfId="74" applyNumberFormat="1" applyProtection="1">
      <alignment horizontal="right" vertical="center" wrapText="1"/>
    </xf>
    <xf numFmtId="49" fontId="2" fillId="0" borderId="6" xfId="75" applyNumberFormat="1" applyProtection="1">
      <alignment horizontal="left" vertical="center" wrapText="1"/>
    </xf>
    <xf numFmtId="49" fontId="2" fillId="2" borderId="6" xfId="76" applyProtection="1">
      <alignment horizontal="left" vertical="center" wrapText="1"/>
    </xf>
    <xf numFmtId="49" fontId="2" fillId="2" borderId="6" xfId="77" applyNumberFormat="1" applyProtection="1">
      <alignment horizontal="center" vertical="center" wrapText="1"/>
    </xf>
    <xf numFmtId="49" fontId="2" fillId="2" borderId="6" xfId="78" applyProtection="1">
      <alignment horizontal="center" vertical="center" wrapText="1"/>
    </xf>
    <xf numFmtId="49" fontId="2" fillId="0" borderId="6" xfId="79" applyNumberFormat="1" applyProtection="1">
      <alignment horizontal="center" wrapText="1"/>
    </xf>
    <xf numFmtId="49" fontId="2" fillId="2" borderId="7" xfId="80" applyNumberFormat="1" applyProtection="1">
      <alignment horizontal="center" vertical="center" wrapText="1"/>
    </xf>
    <xf numFmtId="49" fontId="6" fillId="0" borderId="1" xfId="87" applyNumberFormat="1" applyProtection="1">
      <alignment horizontal="center" vertical="center" wrapText="1"/>
    </xf>
    <xf numFmtId="49" fontId="2" fillId="0" borderId="1" xfId="2" applyProtection="1">
      <alignment horizontal="center"/>
    </xf>
    <xf numFmtId="49" fontId="2" fillId="0" borderId="1" xfId="2">
      <alignment horizontal="center"/>
    </xf>
    <xf numFmtId="49" fontId="4" fillId="0" borderId="2" xfId="5" applyNumberFormat="1" applyProtection="1">
      <alignment horizontal="center" wrapText="1"/>
    </xf>
    <xf numFmtId="49" fontId="4" fillId="0" borderId="2" xfId="5">
      <alignment horizontal="center" wrapText="1"/>
    </xf>
    <xf numFmtId="49" fontId="5" fillId="0" borderId="3" xfId="6" applyProtection="1">
      <alignment horizontal="center" vertical="top"/>
    </xf>
    <xf numFmtId="49" fontId="5" fillId="0" borderId="3" xfId="6">
      <alignment horizontal="center" vertical="top"/>
    </xf>
    <xf numFmtId="49" fontId="2" fillId="0" borderId="1" xfId="9" applyNumberFormat="1" applyProtection="1">
      <alignment horizontal="center" vertical="center"/>
    </xf>
    <xf numFmtId="49" fontId="2" fillId="0" borderId="1" xfId="9">
      <alignment horizontal="center" vertical="center"/>
    </xf>
    <xf numFmtId="49" fontId="7" fillId="0" borderId="1" xfId="11" applyProtection="1">
      <alignment horizontal="center" wrapText="1"/>
    </xf>
    <xf numFmtId="49" fontId="7" fillId="0" borderId="1" xfId="11">
      <alignment horizontal="center" wrapText="1"/>
    </xf>
    <xf numFmtId="49" fontId="7" fillId="0" borderId="4" xfId="12" applyProtection="1">
      <alignment horizontal="center"/>
    </xf>
    <xf numFmtId="49" fontId="7" fillId="0" borderId="4" xfId="12">
      <alignment horizontal="center"/>
    </xf>
    <xf numFmtId="49" fontId="2" fillId="0" borderId="5" xfId="13" applyProtection="1">
      <alignment horizontal="center" vertical="center"/>
    </xf>
    <xf numFmtId="49" fontId="2" fillId="0" borderId="5" xfId="13">
      <alignment horizontal="center" vertical="center"/>
    </xf>
    <xf numFmtId="49" fontId="2" fillId="0" borderId="1" xfId="19" applyProtection="1">
      <alignment horizontal="left" vertical="top" wrapText="1"/>
    </xf>
    <xf numFmtId="49" fontId="2" fillId="0" borderId="1" xfId="19">
      <alignment horizontal="left" vertical="top" wrapText="1"/>
    </xf>
    <xf numFmtId="49" fontId="8" fillId="0" borderId="1" xfId="20" applyProtection="1">
      <alignment horizontal="left" vertical="center" wrapText="1"/>
    </xf>
    <xf numFmtId="49" fontId="8" fillId="0" borderId="1" xfId="20">
      <alignment horizontal="left" vertical="center" wrapText="1"/>
    </xf>
    <xf numFmtId="49" fontId="2" fillId="0" borderId="1" xfId="22" applyProtection="1">
      <alignment vertical="center"/>
    </xf>
    <xf numFmtId="49" fontId="2" fillId="0" borderId="1" xfId="22">
      <alignment vertical="center"/>
    </xf>
    <xf numFmtId="49" fontId="7" fillId="0" borderId="1" xfId="29" applyProtection="1">
      <alignment horizontal="center" vertical="center"/>
    </xf>
    <xf numFmtId="49" fontId="7" fillId="0" borderId="1" xfId="29">
      <alignment horizontal="center" vertical="center"/>
    </xf>
    <xf numFmtId="49" fontId="2" fillId="0" borderId="6" xfId="18" applyProtection="1">
      <alignment horizontal="center" vertical="center" wrapText="1"/>
    </xf>
    <xf numFmtId="49" fontId="2" fillId="0" borderId="6" xfId="18">
      <alignment horizontal="center" vertical="center" wrapText="1"/>
    </xf>
    <xf numFmtId="49" fontId="1" fillId="0" borderId="6" xfId="30" applyProtection="1">
      <alignment horizontal="center" vertical="center" wrapText="1"/>
    </xf>
    <xf numFmtId="49" fontId="1" fillId="0" borderId="6" xfId="30">
      <alignment horizontal="center" vertical="center" wrapText="1"/>
    </xf>
    <xf numFmtId="49" fontId="2" fillId="0" borderId="6" xfId="28" applyProtection="1">
      <alignment horizontal="center" vertical="center"/>
    </xf>
    <xf numFmtId="49" fontId="2" fillId="0" borderId="6" xfId="28">
      <alignment horizontal="center" vertical="center"/>
    </xf>
    <xf numFmtId="49" fontId="2" fillId="0" borderId="2" xfId="55" applyNumberFormat="1" applyProtection="1">
      <alignment horizontal="center" wrapText="1"/>
    </xf>
    <xf numFmtId="49" fontId="2" fillId="0" borderId="2" xfId="55">
      <alignment horizontal="center" wrapText="1"/>
    </xf>
    <xf numFmtId="49" fontId="2" fillId="0" borderId="2" xfId="56" applyProtection="1">
      <alignment horizontal="center" wrapText="1"/>
    </xf>
    <xf numFmtId="49" fontId="2" fillId="0" borderId="2" xfId="56">
      <alignment horizontal="center" wrapText="1"/>
    </xf>
    <xf numFmtId="49" fontId="5" fillId="0" borderId="1" xfId="58" applyNumberFormat="1" applyProtection="1">
      <alignment horizontal="center" vertical="top" wrapText="1"/>
    </xf>
    <xf numFmtId="49" fontId="5" fillId="0" borderId="1" xfId="58">
      <alignment horizontal="center" vertical="top" wrapText="1"/>
    </xf>
    <xf numFmtId="49" fontId="5" fillId="0" borderId="1" xfId="59" applyProtection="1">
      <alignment horizontal="center" vertical="top" wrapText="1"/>
    </xf>
    <xf numFmtId="49" fontId="5" fillId="0" borderId="1" xfId="59">
      <alignment horizontal="center" vertical="top" wrapText="1"/>
    </xf>
    <xf numFmtId="4" fontId="5" fillId="0" borderId="3" xfId="60" applyNumberFormat="1" applyProtection="1">
      <alignment horizontal="center" vertical="top" wrapText="1"/>
    </xf>
    <xf numFmtId="4" fontId="5" fillId="0" borderId="3" xfId="60">
      <alignment horizontal="center" vertical="top" wrapText="1"/>
    </xf>
    <xf numFmtId="4" fontId="5" fillId="0" borderId="1" xfId="65" applyNumberFormat="1" applyProtection="1">
      <alignment horizontal="center" vertical="top" wrapText="1"/>
    </xf>
    <xf numFmtId="4" fontId="5" fillId="0" borderId="1" xfId="65">
      <alignment horizontal="center" vertical="top" wrapText="1"/>
    </xf>
    <xf numFmtId="49" fontId="2" fillId="0" borderId="1" xfId="66" applyNumberFormat="1" applyProtection="1">
      <alignment horizontal="left" vertical="center"/>
    </xf>
    <xf numFmtId="49" fontId="2" fillId="0" borderId="1" xfId="66">
      <alignment horizontal="left" vertical="center"/>
    </xf>
    <xf numFmtId="49" fontId="8" fillId="0" borderId="1" xfId="81" applyProtection="1">
      <alignment wrapText="1"/>
    </xf>
    <xf numFmtId="49" fontId="8" fillId="0" borderId="1" xfId="81">
      <alignment wrapText="1"/>
    </xf>
    <xf numFmtId="4" fontId="2" fillId="0" borderId="2" xfId="82" applyNumberFormat="1" applyProtection="1">
      <alignment horizontal="center" wrapText="1"/>
    </xf>
    <xf numFmtId="4" fontId="2" fillId="0" borderId="2" xfId="82">
      <alignment horizontal="center" wrapText="1"/>
    </xf>
    <xf numFmtId="49" fontId="5" fillId="0" borderId="1" xfId="57" applyProtection="1">
      <alignment horizontal="left" vertical="top" wrapText="1"/>
    </xf>
    <xf numFmtId="49" fontId="5" fillId="0" borderId="1" xfId="57">
      <alignment horizontal="left" vertical="top" wrapText="1"/>
    </xf>
    <xf numFmtId="49" fontId="5" fillId="0" borderId="3" xfId="83" applyNumberFormat="1" applyProtection="1">
      <alignment horizontal="center" vertical="top" wrapText="1"/>
    </xf>
    <xf numFmtId="49" fontId="5" fillId="0" borderId="3" xfId="83">
      <alignment horizontal="center" vertical="top" wrapText="1"/>
    </xf>
    <xf numFmtId="49" fontId="5" fillId="0" borderId="3" xfId="84" applyProtection="1">
      <alignment horizontal="center" vertical="top" wrapText="1"/>
    </xf>
    <xf numFmtId="49" fontId="5" fillId="0" borderId="3" xfId="84">
      <alignment horizontal="center" vertical="top" wrapText="1"/>
    </xf>
    <xf numFmtId="49" fontId="8" fillId="0" borderId="1" xfId="54" applyProtection="1">
      <alignment horizontal="left" wrapText="1"/>
    </xf>
    <xf numFmtId="49" fontId="8" fillId="0" borderId="1" xfId="54">
      <alignment horizontal="left" wrapText="1"/>
    </xf>
    <xf numFmtId="49" fontId="5" fillId="0" borderId="1" xfId="85" applyNumberFormat="1" applyProtection="1">
      <alignment horizontal="left" vertical="top" wrapText="1"/>
    </xf>
    <xf numFmtId="49" fontId="5" fillId="0" borderId="1" xfId="85">
      <alignment horizontal="left" vertical="top" wrapText="1"/>
    </xf>
    <xf numFmtId="49" fontId="2" fillId="0" borderId="1" xfId="86" applyNumberFormat="1" applyProtection="1">
      <alignment horizontal="left" vertical="center" wrapText="1"/>
    </xf>
    <xf numFmtId="49" fontId="2" fillId="0" borderId="1" xfId="86">
      <alignment horizontal="left" vertical="center" wrapText="1"/>
    </xf>
    <xf numFmtId="49" fontId="7" fillId="0" borderId="1" xfId="11" applyAlignment="1" applyProtection="1">
      <alignment horizontal="center" vertical="top" wrapText="1"/>
    </xf>
    <xf numFmtId="49" fontId="7" fillId="0" borderId="1" xfId="11" applyAlignment="1">
      <alignment horizontal="center" vertical="top" wrapText="1"/>
    </xf>
  </cellXfs>
  <cellStyles count="94">
    <cellStyle name="br" xfId="90" xr:uid="{00000000-0005-0000-0000-00005A000000}"/>
    <cellStyle name="col" xfId="89" xr:uid="{00000000-0005-0000-0000-000059000000}"/>
    <cellStyle name="style0" xfId="91" xr:uid="{00000000-0005-0000-0000-00005B000000}"/>
    <cellStyle name="td" xfId="92" xr:uid="{00000000-0005-0000-0000-00005C000000}"/>
    <cellStyle name="tr" xfId="88" xr:uid="{00000000-0005-0000-0000-000058000000}"/>
    <cellStyle name="xl100" xfId="83" xr:uid="{00000000-0005-0000-0000-000053000000}"/>
    <cellStyle name="xl101" xfId="73" xr:uid="{00000000-0005-0000-0000-000049000000}"/>
    <cellStyle name="xl102" xfId="78" xr:uid="{00000000-0005-0000-0000-00004E000000}"/>
    <cellStyle name="xl103" xfId="80" xr:uid="{00000000-0005-0000-0000-000050000000}"/>
    <cellStyle name="xl104" xfId="74" xr:uid="{00000000-0005-0000-0000-00004A000000}"/>
    <cellStyle name="xl105" xfId="82" xr:uid="{00000000-0005-0000-0000-000052000000}"/>
    <cellStyle name="xl106" xfId="84" xr:uid="{00000000-0005-0000-0000-000054000000}"/>
    <cellStyle name="xl107" xfId="69" xr:uid="{00000000-0005-0000-0000-000045000000}"/>
    <cellStyle name="xl108" xfId="70" xr:uid="{00000000-0005-0000-0000-000046000000}"/>
    <cellStyle name="xl21" xfId="93" xr:uid="{00000000-0005-0000-0000-00005D000000}"/>
    <cellStyle name="xl22" xfId="1" xr:uid="{00000000-0005-0000-0000-000001000000}"/>
    <cellStyle name="xl23" xfId="4" xr:uid="{00000000-0005-0000-0000-000004000000}"/>
    <cellStyle name="xl24" xfId="14" xr:uid="{00000000-0005-0000-0000-00000E000000}"/>
    <cellStyle name="xl25" xfId="10" xr:uid="{00000000-0005-0000-0000-00000A000000}"/>
    <cellStyle name="xl26" xfId="19" xr:uid="{00000000-0005-0000-0000-000013000000}"/>
    <cellStyle name="xl27" xfId="22" xr:uid="{00000000-0005-0000-0000-000016000000}"/>
    <cellStyle name="xl28" xfId="27" xr:uid="{00000000-0005-0000-0000-00001B000000}"/>
    <cellStyle name="xl29" xfId="29" xr:uid="{00000000-0005-0000-0000-00001D000000}"/>
    <cellStyle name="xl30" xfId="18" xr:uid="{00000000-0005-0000-0000-000012000000}"/>
    <cellStyle name="xl31" xfId="25" xr:uid="{00000000-0005-0000-0000-000019000000}"/>
    <cellStyle name="xl32" xfId="31" xr:uid="{00000000-0005-0000-0000-00001F000000}"/>
    <cellStyle name="xl33" xfId="34" xr:uid="{00000000-0005-0000-0000-000022000000}"/>
    <cellStyle name="xl34" xfId="35" xr:uid="{00000000-0005-0000-0000-000023000000}"/>
    <cellStyle name="xl35" xfId="45" xr:uid="{00000000-0005-0000-0000-00002D000000}"/>
    <cellStyle name="xl36" xfId="47" xr:uid="{00000000-0005-0000-0000-00002F000000}"/>
    <cellStyle name="xl37" xfId="50" xr:uid="{00000000-0005-0000-0000-000032000000}"/>
    <cellStyle name="xl38" xfId="54" xr:uid="{00000000-0005-0000-0000-000036000000}"/>
    <cellStyle name="xl39" xfId="57" xr:uid="{00000000-0005-0000-0000-000039000000}"/>
    <cellStyle name="xl40" xfId="61" xr:uid="{00000000-0005-0000-0000-00003D000000}"/>
    <cellStyle name="xl41" xfId="15" xr:uid="{00000000-0005-0000-0000-00000F000000}"/>
    <cellStyle name="xl42" xfId="32" xr:uid="{00000000-0005-0000-0000-000020000000}"/>
    <cellStyle name="xl43" xfId="36" xr:uid="{00000000-0005-0000-0000-000024000000}"/>
    <cellStyle name="xl44" xfId="40" xr:uid="{00000000-0005-0000-0000-000028000000}"/>
    <cellStyle name="xl45" xfId="43" xr:uid="{00000000-0005-0000-0000-00002B000000}"/>
    <cellStyle name="xl46" xfId="46" xr:uid="{00000000-0005-0000-0000-00002E000000}"/>
    <cellStyle name="xl47" xfId="38" xr:uid="{00000000-0005-0000-0000-000026000000}"/>
    <cellStyle name="xl48" xfId="48" xr:uid="{00000000-0005-0000-0000-000030000000}"/>
    <cellStyle name="xl49" xfId="51" xr:uid="{00000000-0005-0000-0000-000033000000}"/>
    <cellStyle name="xl50" xfId="62" xr:uid="{00000000-0005-0000-0000-00003E000000}"/>
    <cellStyle name="xl51" xfId="16" xr:uid="{00000000-0005-0000-0000-000010000000}"/>
    <cellStyle name="xl52" xfId="30" xr:uid="{00000000-0005-0000-0000-00001E000000}"/>
    <cellStyle name="xl53" xfId="28" xr:uid="{00000000-0005-0000-0000-00001C000000}"/>
    <cellStyle name="xl54" xfId="44" xr:uid="{00000000-0005-0000-0000-00002C000000}"/>
    <cellStyle name="xl55" xfId="26" xr:uid="{00000000-0005-0000-0000-00001A000000}"/>
    <cellStyle name="xl56" xfId="55" xr:uid="{00000000-0005-0000-0000-000037000000}"/>
    <cellStyle name="xl57" xfId="58" xr:uid="{00000000-0005-0000-0000-00003A000000}"/>
    <cellStyle name="xl58" xfId="66" xr:uid="{00000000-0005-0000-0000-000042000000}"/>
    <cellStyle name="xl59" xfId="39" xr:uid="{00000000-0005-0000-0000-000027000000}"/>
    <cellStyle name="xl60" xfId="42" xr:uid="{00000000-0005-0000-0000-00002A000000}"/>
    <cellStyle name="xl61" xfId="52" xr:uid="{00000000-0005-0000-0000-000034000000}"/>
    <cellStyle name="xl62" xfId="63" xr:uid="{00000000-0005-0000-0000-00003F000000}"/>
    <cellStyle name="xl63" xfId="67" xr:uid="{00000000-0005-0000-0000-000043000000}"/>
    <cellStyle name="xl64" xfId="7" xr:uid="{00000000-0005-0000-0000-000007000000}"/>
    <cellStyle name="xl65" xfId="8" xr:uid="{00000000-0005-0000-0000-000008000000}"/>
    <cellStyle name="xl66" xfId="20" xr:uid="{00000000-0005-0000-0000-000014000000}"/>
    <cellStyle name="xl67" xfId="33" xr:uid="{00000000-0005-0000-0000-000021000000}"/>
    <cellStyle name="xl68" xfId="37" xr:uid="{00000000-0005-0000-0000-000025000000}"/>
    <cellStyle name="xl69" xfId="41" xr:uid="{00000000-0005-0000-0000-000029000000}"/>
    <cellStyle name="xl70" xfId="49" xr:uid="{00000000-0005-0000-0000-000031000000}"/>
    <cellStyle name="xl71" xfId="53" xr:uid="{00000000-0005-0000-0000-000035000000}"/>
    <cellStyle name="xl72" xfId="56" xr:uid="{00000000-0005-0000-0000-000038000000}"/>
    <cellStyle name="xl73" xfId="59" xr:uid="{00000000-0005-0000-0000-00003B000000}"/>
    <cellStyle name="xl74" xfId="64" xr:uid="{00000000-0005-0000-0000-000040000000}"/>
    <cellStyle name="xl75" xfId="68" xr:uid="{00000000-0005-0000-0000-000044000000}"/>
    <cellStyle name="xl76" xfId="11" xr:uid="{00000000-0005-0000-0000-00000B000000}"/>
    <cellStyle name="xl77" xfId="12" xr:uid="{00000000-0005-0000-0000-00000C000000}"/>
    <cellStyle name="xl78" xfId="17" xr:uid="{00000000-0005-0000-0000-000011000000}"/>
    <cellStyle name="xl79" xfId="23" xr:uid="{00000000-0005-0000-0000-000017000000}"/>
    <cellStyle name="xl80" xfId="2" xr:uid="{00000000-0005-0000-0000-000002000000}"/>
    <cellStyle name="xl81" xfId="5" xr:uid="{00000000-0005-0000-0000-000005000000}"/>
    <cellStyle name="xl82" xfId="6" xr:uid="{00000000-0005-0000-0000-000006000000}"/>
    <cellStyle name="xl83" xfId="9" xr:uid="{00000000-0005-0000-0000-000009000000}"/>
    <cellStyle name="xl84" xfId="13" xr:uid="{00000000-0005-0000-0000-00000D000000}"/>
    <cellStyle name="xl85" xfId="21" xr:uid="{00000000-0005-0000-0000-000015000000}"/>
    <cellStyle name="xl86" xfId="24" xr:uid="{00000000-0005-0000-0000-000018000000}"/>
    <cellStyle name="xl87" xfId="60" xr:uid="{00000000-0005-0000-0000-00003C000000}"/>
    <cellStyle name="xl88" xfId="65" xr:uid="{00000000-0005-0000-0000-000041000000}"/>
    <cellStyle name="xl89" xfId="3" xr:uid="{00000000-0005-0000-0000-000003000000}"/>
    <cellStyle name="xl90" xfId="71" xr:uid="{00000000-0005-0000-0000-000047000000}"/>
    <cellStyle name="xl91" xfId="72" xr:uid="{00000000-0005-0000-0000-000048000000}"/>
    <cellStyle name="xl92" xfId="75" xr:uid="{00000000-0005-0000-0000-00004B000000}"/>
    <cellStyle name="xl93" xfId="76" xr:uid="{00000000-0005-0000-0000-00004C000000}"/>
    <cellStyle name="xl94" xfId="81" xr:uid="{00000000-0005-0000-0000-000051000000}"/>
    <cellStyle name="xl95" xfId="85" xr:uid="{00000000-0005-0000-0000-000055000000}"/>
    <cellStyle name="xl96" xfId="86" xr:uid="{00000000-0005-0000-0000-000056000000}"/>
    <cellStyle name="xl97" xfId="77" xr:uid="{00000000-0005-0000-0000-00004D000000}"/>
    <cellStyle name="xl98" xfId="79" xr:uid="{00000000-0005-0000-0000-00004F000000}"/>
    <cellStyle name="xl99" xfId="87" xr:uid="{00000000-0005-0000-0000-000057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5"/>
  <sheetViews>
    <sheetView showGridLines="0" tabSelected="1" topLeftCell="A189" zoomScaleNormal="100" zoomScaleSheetLayoutView="100" workbookViewId="0">
      <selection activeCell="B203" sqref="B203:E203"/>
    </sheetView>
  </sheetViews>
  <sheetFormatPr defaultColWidth="9.109375" defaultRowHeight="14.4" x14ac:dyDescent="0.3"/>
  <cols>
    <col min="1" max="1" width="66.88671875" style="1" customWidth="1"/>
    <col min="2" max="2" width="8.109375" style="1" customWidth="1"/>
    <col min="3" max="3" width="12.88671875" style="1" customWidth="1"/>
    <col min="4" max="4" width="15.77734375" style="1" customWidth="1"/>
    <col min="5" max="5" width="17.6640625" style="1" customWidth="1"/>
    <col min="6" max="7" width="16.6640625" style="1" customWidth="1"/>
    <col min="8" max="8" width="9.109375" style="1" customWidth="1"/>
    <col min="9" max="16384" width="9.109375" style="1"/>
  </cols>
  <sheetData>
    <row r="1" spans="1:8" ht="19.5" customHeight="1" x14ac:dyDescent="0.3">
      <c r="A1" s="2"/>
      <c r="B1" s="2"/>
      <c r="C1" s="2"/>
      <c r="D1" s="2"/>
      <c r="E1" s="67" t="s">
        <v>0</v>
      </c>
      <c r="F1" s="68"/>
      <c r="G1" s="68"/>
      <c r="H1" s="4"/>
    </row>
    <row r="2" spans="1:8" ht="19.5" customHeight="1" x14ac:dyDescent="0.3">
      <c r="A2" s="5"/>
      <c r="B2" s="5"/>
      <c r="C2" s="5"/>
      <c r="D2" s="5"/>
      <c r="E2" s="69" t="s">
        <v>644</v>
      </c>
      <c r="F2" s="70"/>
      <c r="G2" s="70"/>
      <c r="H2" s="4"/>
    </row>
    <row r="3" spans="1:8" ht="18.75" customHeight="1" x14ac:dyDescent="0.3">
      <c r="A3" s="5"/>
      <c r="B3" s="5"/>
      <c r="C3" s="5"/>
      <c r="D3" s="5"/>
      <c r="E3" s="71" t="s">
        <v>2</v>
      </c>
      <c r="F3" s="72"/>
      <c r="G3" s="72"/>
      <c r="H3" s="4"/>
    </row>
    <row r="4" spans="1:8" ht="44.25" customHeight="1" x14ac:dyDescent="0.3">
      <c r="A4" s="5"/>
      <c r="B4" s="5"/>
      <c r="C4" s="5"/>
      <c r="D4" s="5"/>
      <c r="E4" s="6"/>
      <c r="F4" s="69" t="s">
        <v>3</v>
      </c>
      <c r="G4" s="70"/>
      <c r="H4" s="4"/>
    </row>
    <row r="5" spans="1:8" ht="16.5" customHeight="1" x14ac:dyDescent="0.3">
      <c r="A5" s="5"/>
      <c r="B5" s="5"/>
      <c r="C5" s="5"/>
      <c r="D5" s="5"/>
      <c r="E5" s="7" t="s">
        <v>4</v>
      </c>
      <c r="F5" s="71" t="s">
        <v>5</v>
      </c>
      <c r="G5" s="72"/>
      <c r="H5" s="4"/>
    </row>
    <row r="6" spans="1:8" ht="19.5" customHeight="1" x14ac:dyDescent="0.3">
      <c r="A6" s="5"/>
      <c r="B6" s="5"/>
      <c r="C6" s="5"/>
      <c r="D6" s="5"/>
      <c r="E6" s="73" t="s">
        <v>6</v>
      </c>
      <c r="F6" s="74"/>
      <c r="G6" s="74"/>
      <c r="H6" s="4"/>
    </row>
    <row r="7" spans="1:8" ht="19.5" customHeight="1" x14ac:dyDescent="0.3">
      <c r="A7" s="5"/>
      <c r="B7" s="5"/>
      <c r="C7" s="5"/>
      <c r="D7" s="5"/>
      <c r="E7" s="8"/>
      <c r="F7" s="8"/>
      <c r="G7" s="8"/>
      <c r="H7" s="4"/>
    </row>
    <row r="8" spans="1:8" ht="19.5" customHeight="1" x14ac:dyDescent="0.3">
      <c r="A8" s="5"/>
      <c r="B8" s="5"/>
      <c r="C8" s="5"/>
      <c r="D8" s="5"/>
      <c r="E8" s="5"/>
      <c r="F8" s="5"/>
      <c r="G8" s="5"/>
      <c r="H8" s="4"/>
    </row>
    <row r="9" spans="1:8" ht="15" customHeight="1" x14ac:dyDescent="0.3">
      <c r="A9" s="125" t="s">
        <v>7</v>
      </c>
      <c r="B9" s="126"/>
      <c r="C9" s="126"/>
      <c r="D9" s="126"/>
      <c r="E9" s="126"/>
      <c r="F9" s="126"/>
      <c r="G9" s="3"/>
      <c r="H9" s="4"/>
    </row>
    <row r="10" spans="1:8" ht="15" customHeight="1" x14ac:dyDescent="0.3">
      <c r="A10" s="77" t="s">
        <v>8</v>
      </c>
      <c r="B10" s="78"/>
      <c r="C10" s="78"/>
      <c r="D10" s="78"/>
      <c r="E10" s="78"/>
      <c r="F10" s="78"/>
      <c r="G10" s="79" t="s">
        <v>9</v>
      </c>
      <c r="H10" s="4"/>
    </row>
    <row r="11" spans="1:8" ht="15.75" customHeight="1" x14ac:dyDescent="0.3">
      <c r="A11" s="10"/>
      <c r="B11" s="10"/>
      <c r="C11" s="10"/>
      <c r="D11" s="10"/>
      <c r="E11" s="10"/>
      <c r="F11" s="10"/>
      <c r="G11" s="80"/>
      <c r="H11" s="4"/>
    </row>
    <row r="12" spans="1:8" ht="18.75" customHeight="1" x14ac:dyDescent="0.3">
      <c r="A12" s="8"/>
      <c r="B12" s="11"/>
      <c r="C12" s="12"/>
      <c r="D12" s="12"/>
      <c r="E12" s="12"/>
      <c r="F12" s="13" t="s">
        <v>10</v>
      </c>
      <c r="G12" s="14" t="s">
        <v>6</v>
      </c>
      <c r="H12" s="4"/>
    </row>
    <row r="13" spans="1:8" ht="31.5" customHeight="1" x14ac:dyDescent="0.3">
      <c r="A13" s="81" t="s">
        <v>11</v>
      </c>
      <c r="B13" s="83" t="s">
        <v>12</v>
      </c>
      <c r="C13" s="84"/>
      <c r="D13" s="84"/>
      <c r="E13" s="84"/>
      <c r="F13" s="13" t="s">
        <v>13</v>
      </c>
      <c r="G13" s="15"/>
      <c r="H13" s="4"/>
    </row>
    <row r="14" spans="1:8" ht="27.75" customHeight="1" x14ac:dyDescent="0.3">
      <c r="A14" s="82"/>
      <c r="B14" s="84"/>
      <c r="C14" s="84"/>
      <c r="D14" s="84"/>
      <c r="E14" s="84"/>
      <c r="F14" s="13" t="s">
        <v>14</v>
      </c>
      <c r="G14" s="14" t="s">
        <v>15</v>
      </c>
      <c r="H14" s="4"/>
    </row>
    <row r="15" spans="1:8" ht="31.65" customHeight="1" x14ac:dyDescent="0.3">
      <c r="A15" s="85" t="s">
        <v>16</v>
      </c>
      <c r="B15" s="83" t="s">
        <v>17</v>
      </c>
      <c r="C15" s="84"/>
      <c r="D15" s="84"/>
      <c r="E15" s="84"/>
      <c r="F15" s="16" t="s">
        <v>13</v>
      </c>
      <c r="G15" s="17"/>
      <c r="H15" s="4"/>
    </row>
    <row r="16" spans="1:8" ht="21.75" customHeight="1" x14ac:dyDescent="0.3">
      <c r="A16" s="86"/>
      <c r="B16" s="84"/>
      <c r="C16" s="84"/>
      <c r="D16" s="84"/>
      <c r="E16" s="84"/>
      <c r="F16" s="16" t="s">
        <v>18</v>
      </c>
      <c r="G16" s="18" t="s">
        <v>19</v>
      </c>
      <c r="H16" s="4"/>
    </row>
    <row r="17" spans="1:8" ht="26.25" customHeight="1" x14ac:dyDescent="0.3">
      <c r="A17" s="86"/>
      <c r="B17" s="84"/>
      <c r="C17" s="84"/>
      <c r="D17" s="84"/>
      <c r="E17" s="84"/>
      <c r="F17" s="13" t="s">
        <v>20</v>
      </c>
      <c r="G17" s="19">
        <v>301901001</v>
      </c>
      <c r="H17" s="4"/>
    </row>
    <row r="18" spans="1:8" ht="18.75" customHeight="1" x14ac:dyDescent="0.3">
      <c r="A18" s="20" t="s">
        <v>21</v>
      </c>
      <c r="B18" s="11"/>
      <c r="C18" s="12"/>
      <c r="D18" s="12"/>
      <c r="E18" s="12"/>
      <c r="F18" s="13" t="s">
        <v>22</v>
      </c>
      <c r="G18" s="21">
        <v>383</v>
      </c>
      <c r="H18" s="4"/>
    </row>
    <row r="19" spans="1:8" ht="12.75" customHeight="1" x14ac:dyDescent="0.3">
      <c r="A19" s="10"/>
      <c r="B19" s="11"/>
      <c r="C19" s="12"/>
      <c r="D19" s="12"/>
      <c r="E19" s="12"/>
      <c r="F19" s="12"/>
      <c r="G19" s="10"/>
      <c r="H19" s="4"/>
    </row>
    <row r="20" spans="1:8" ht="18.75" customHeight="1" x14ac:dyDescent="0.3">
      <c r="A20" s="87" t="s">
        <v>23</v>
      </c>
      <c r="B20" s="88"/>
      <c r="C20" s="88"/>
      <c r="D20" s="88"/>
      <c r="E20" s="88"/>
      <c r="F20" s="88"/>
      <c r="G20" s="88"/>
      <c r="H20" s="4"/>
    </row>
    <row r="21" spans="1:8" ht="10.050000000000001" customHeight="1" x14ac:dyDescent="0.3">
      <c r="A21" s="22"/>
      <c r="B21" s="22"/>
      <c r="C21" s="22"/>
      <c r="D21" s="22"/>
      <c r="E21" s="22"/>
      <c r="F21" s="22"/>
      <c r="G21" s="22"/>
      <c r="H21" s="4"/>
    </row>
    <row r="22" spans="1:8" ht="18.75" customHeight="1" x14ac:dyDescent="0.3">
      <c r="A22" s="89" t="s">
        <v>24</v>
      </c>
      <c r="B22" s="89" t="s">
        <v>25</v>
      </c>
      <c r="C22" s="91" t="s">
        <v>26</v>
      </c>
      <c r="D22" s="89" t="s">
        <v>27</v>
      </c>
      <c r="E22" s="93" t="s">
        <v>28</v>
      </c>
      <c r="F22" s="94"/>
      <c r="G22" s="94"/>
      <c r="H22" s="4"/>
    </row>
    <row r="23" spans="1:8" ht="12.75" customHeight="1" x14ac:dyDescent="0.3">
      <c r="A23" s="90"/>
      <c r="B23" s="90"/>
      <c r="C23" s="92"/>
      <c r="D23" s="90"/>
      <c r="E23" s="89" t="s">
        <v>29</v>
      </c>
      <c r="F23" s="93" t="s">
        <v>30</v>
      </c>
      <c r="G23" s="93" t="s">
        <v>31</v>
      </c>
      <c r="H23" s="4"/>
    </row>
    <row r="24" spans="1:8" ht="24.75" customHeight="1" x14ac:dyDescent="0.3">
      <c r="A24" s="90"/>
      <c r="B24" s="90"/>
      <c r="C24" s="92"/>
      <c r="D24" s="90"/>
      <c r="E24" s="90"/>
      <c r="F24" s="94"/>
      <c r="G24" s="94"/>
      <c r="H24" s="4"/>
    </row>
    <row r="25" spans="1:8" ht="18.75" customHeight="1" x14ac:dyDescent="0.3">
      <c r="A25" s="18" t="s">
        <v>32</v>
      </c>
      <c r="B25" s="18" t="s">
        <v>33</v>
      </c>
      <c r="C25" s="18" t="s">
        <v>34</v>
      </c>
      <c r="D25" s="18" t="s">
        <v>35</v>
      </c>
      <c r="E25" s="18" t="s">
        <v>36</v>
      </c>
      <c r="F25" s="18" t="s">
        <v>37</v>
      </c>
      <c r="G25" s="18" t="s">
        <v>38</v>
      </c>
      <c r="H25" s="4"/>
    </row>
    <row r="26" spans="1:8" ht="19.95" customHeight="1" x14ac:dyDescent="0.3">
      <c r="A26" s="23" t="s">
        <v>39</v>
      </c>
      <c r="B26" s="24" t="s">
        <v>40</v>
      </c>
      <c r="C26" s="24" t="s">
        <v>41</v>
      </c>
      <c r="D26" s="24" t="s">
        <v>41</v>
      </c>
      <c r="E26" s="25">
        <v>0</v>
      </c>
      <c r="F26" s="25">
        <v>0</v>
      </c>
      <c r="G26" s="25">
        <v>0</v>
      </c>
      <c r="H26" s="4"/>
    </row>
    <row r="27" spans="1:8" ht="19.95" customHeight="1" x14ac:dyDescent="0.3">
      <c r="A27" s="23" t="s">
        <v>42</v>
      </c>
      <c r="B27" s="24" t="s">
        <v>43</v>
      </c>
      <c r="C27" s="24" t="s">
        <v>41</v>
      </c>
      <c r="D27" s="24" t="s">
        <v>41</v>
      </c>
      <c r="E27" s="25">
        <v>0</v>
      </c>
      <c r="F27" s="25">
        <v>0</v>
      </c>
      <c r="G27" s="25">
        <v>0</v>
      </c>
      <c r="H27" s="4"/>
    </row>
    <row r="28" spans="1:8" ht="19.95" customHeight="1" x14ac:dyDescent="0.3">
      <c r="A28" s="26" t="s">
        <v>44</v>
      </c>
      <c r="B28" s="24" t="s">
        <v>45</v>
      </c>
      <c r="C28" s="24" t="s">
        <v>41</v>
      </c>
      <c r="D28" s="24" t="s">
        <v>41</v>
      </c>
      <c r="E28" s="25">
        <f ca="1">INDIRECT("R[1]C[0]",FALSE)+INDIRECT("R[9]C[0]",FALSE)+INDIRECT("R[54]C[0]",FALSE)+INDIRECT("R[63]C[0]",FALSE)+INDIRECT("R[75]C[0]",FALSE)+INDIRECT("R[76]C[0]",FALSE)</f>
        <v>52241228.100000001</v>
      </c>
      <c r="F28" s="25">
        <f ca="1">INDIRECT("R[1]C[0]",FALSE)+INDIRECT("R[9]C[0]",FALSE)+INDIRECT("R[54]C[0]",FALSE)+INDIRECT("R[63]C[0]",FALSE)+INDIRECT("R[75]C[0]",FALSE)+INDIRECT("R[76]C[0]",FALSE)</f>
        <v>49829577</v>
      </c>
      <c r="G28" s="25">
        <f ca="1">INDIRECT("R[1]C[0]",FALSE)+INDIRECT("R[9]C[0]",FALSE)+INDIRECT("R[54]C[0]",FALSE)+INDIRECT("R[63]C[0]",FALSE)+INDIRECT("R[75]C[0]",FALSE)+INDIRECT("R[76]C[0]",FALSE)</f>
        <v>49011338</v>
      </c>
      <c r="H28" s="4"/>
    </row>
    <row r="29" spans="1:8" ht="28.05" customHeight="1" x14ac:dyDescent="0.3">
      <c r="A29" s="27" t="s">
        <v>46</v>
      </c>
      <c r="B29" s="28" t="s">
        <v>47</v>
      </c>
      <c r="C29" s="24" t="s">
        <v>48</v>
      </c>
      <c r="D29" s="24" t="s">
        <v>41</v>
      </c>
      <c r="E29" s="25">
        <f ca="1">INDIRECT("R[2]C[0]",FALSE)</f>
        <v>175000</v>
      </c>
      <c r="F29" s="25">
        <f ca="1">INDIRECT("R[2]C[0]",FALSE)</f>
        <v>0</v>
      </c>
      <c r="G29" s="25">
        <f ca="1">INDIRECT("R[2]C[0]",FALSE)</f>
        <v>0</v>
      </c>
      <c r="H29" s="4"/>
    </row>
    <row r="30" spans="1:8" ht="16.95" customHeight="1" x14ac:dyDescent="0.3">
      <c r="A30" s="27" t="s">
        <v>49</v>
      </c>
      <c r="B30" s="24"/>
      <c r="C30" s="24"/>
      <c r="D30" s="24"/>
      <c r="E30" s="25"/>
      <c r="F30" s="25"/>
      <c r="G30" s="25"/>
      <c r="H30" s="4"/>
    </row>
    <row r="31" spans="1:8" ht="30" customHeight="1" x14ac:dyDescent="0.3">
      <c r="A31" s="27" t="s">
        <v>50</v>
      </c>
      <c r="B31" s="24" t="s">
        <v>51</v>
      </c>
      <c r="C31" s="24" t="s">
        <v>48</v>
      </c>
      <c r="D31" s="24" t="s">
        <v>41</v>
      </c>
      <c r="E31" s="25">
        <f ca="1">INDIRECT("R[1]C[0]",FALSE)+INDIRECT("R[2]C[0]",FALSE)+INDIRECT("R[3]C[0]",FALSE)+INDIRECT("R[4]C[0]",FALSE)+INDIRECT("R[5]C[0]",FALSE)</f>
        <v>175000</v>
      </c>
      <c r="F31" s="25">
        <f ca="1">INDIRECT("R[1]C[0]",FALSE)+INDIRECT("R[2]C[0]",FALSE)+INDIRECT("R[3]C[0]",FALSE)+INDIRECT("R[4]C[0]",FALSE)+INDIRECT("R[5]C[0]",FALSE)</f>
        <v>0</v>
      </c>
      <c r="G31" s="25">
        <f ca="1">INDIRECT("R[1]C[0]",FALSE)+INDIRECT("R[2]C[0]",FALSE)+INDIRECT("R[3]C[0]",FALSE)+INDIRECT("R[4]C[0]",FALSE)+INDIRECT("R[5]C[0]",FALSE)</f>
        <v>0</v>
      </c>
      <c r="H31" s="4"/>
    </row>
    <row r="32" spans="1:8" ht="43.5" customHeight="1" x14ac:dyDescent="0.3">
      <c r="A32" s="27" t="s">
        <v>52</v>
      </c>
      <c r="B32" s="24" t="s">
        <v>53</v>
      </c>
      <c r="C32" s="24" t="s">
        <v>48</v>
      </c>
      <c r="D32" s="24" t="s">
        <v>54</v>
      </c>
      <c r="E32" s="25">
        <v>0</v>
      </c>
      <c r="F32" s="25">
        <v>0</v>
      </c>
      <c r="G32" s="25">
        <v>0</v>
      </c>
      <c r="H32" s="4"/>
    </row>
    <row r="33" spans="1:8" ht="30" customHeight="1" x14ac:dyDescent="0.3">
      <c r="A33" s="27" t="s">
        <v>55</v>
      </c>
      <c r="B33" s="24" t="s">
        <v>56</v>
      </c>
      <c r="C33" s="24" t="s">
        <v>48</v>
      </c>
      <c r="D33" s="24" t="s">
        <v>57</v>
      </c>
      <c r="E33" s="25">
        <v>175000</v>
      </c>
      <c r="F33" s="25">
        <v>0</v>
      </c>
      <c r="G33" s="25">
        <v>0</v>
      </c>
      <c r="H33" s="4"/>
    </row>
    <row r="34" spans="1:8" ht="30" customHeight="1" x14ac:dyDescent="0.3">
      <c r="A34" s="27" t="s">
        <v>58</v>
      </c>
      <c r="B34" s="24" t="s">
        <v>59</v>
      </c>
      <c r="C34" s="24" t="s">
        <v>48</v>
      </c>
      <c r="D34" s="24" t="s">
        <v>60</v>
      </c>
      <c r="E34" s="25">
        <v>0</v>
      </c>
      <c r="F34" s="25">
        <v>0</v>
      </c>
      <c r="G34" s="25">
        <v>0</v>
      </c>
      <c r="H34" s="4"/>
    </row>
    <row r="35" spans="1:8" ht="30" customHeight="1" x14ac:dyDescent="0.3">
      <c r="A35" s="27" t="s">
        <v>61</v>
      </c>
      <c r="B35" s="24" t="s">
        <v>62</v>
      </c>
      <c r="C35" s="24" t="s">
        <v>48</v>
      </c>
      <c r="D35" s="24" t="s">
        <v>63</v>
      </c>
      <c r="E35" s="25">
        <v>0</v>
      </c>
      <c r="F35" s="25">
        <v>0</v>
      </c>
      <c r="G35" s="25">
        <v>0</v>
      </c>
      <c r="H35" s="4"/>
    </row>
    <row r="36" spans="1:8" ht="30" customHeight="1" x14ac:dyDescent="0.3">
      <c r="A36" s="27" t="s">
        <v>64</v>
      </c>
      <c r="B36" s="24" t="s">
        <v>65</v>
      </c>
      <c r="C36" s="24" t="s">
        <v>48</v>
      </c>
      <c r="D36" s="24" t="s">
        <v>66</v>
      </c>
      <c r="E36" s="25">
        <v>0</v>
      </c>
      <c r="F36" s="25">
        <v>0</v>
      </c>
      <c r="G36" s="25">
        <v>0</v>
      </c>
      <c r="H36" s="4"/>
    </row>
    <row r="37" spans="1:8" ht="30.75" customHeight="1" x14ac:dyDescent="0.3">
      <c r="A37" s="27" t="s">
        <v>67</v>
      </c>
      <c r="B37" s="24" t="s">
        <v>68</v>
      </c>
      <c r="C37" s="24" t="s">
        <v>69</v>
      </c>
      <c r="D37" s="24" t="s">
        <v>41</v>
      </c>
      <c r="E37" s="25">
        <f ca="1">INDIRECT("R[1]C[0]",FALSE)+INDIRECT("R[13]C[0]",FALSE)+INDIRECT("R[22]C[0]",FALSE)+INDIRECT("R[29]C[0]",FALSE)+INDIRECT("R[30]C[0]",FALSE)+INDIRECT("R[37]C[0]",FALSE)+INDIRECT("R[38]C[0]",FALSE)</f>
        <v>51966228.100000001</v>
      </c>
      <c r="F37" s="25">
        <f ca="1">INDIRECT("R[1]C[0]",FALSE)+INDIRECT("R[13]C[0]",FALSE)+INDIRECT("R[22]C[0]",FALSE)+INDIRECT("R[29]C[0]",FALSE)+INDIRECT("R[30]C[0]",FALSE)+INDIRECT("R[37]C[0]",FALSE)+INDIRECT("R[38]C[0]",FALSE)</f>
        <v>49829577</v>
      </c>
      <c r="G37" s="25">
        <f ca="1">INDIRECT("R[1]C[0]",FALSE)+INDIRECT("R[13]C[0]",FALSE)+INDIRECT("R[22]C[0]",FALSE)+INDIRECT("R[29]C[0]",FALSE)+INDIRECT("R[30]C[0]",FALSE)+INDIRECT("R[37]C[0]",FALSE)+INDIRECT("R[38]C[0]",FALSE)</f>
        <v>49011338</v>
      </c>
      <c r="H37" s="4"/>
    </row>
    <row r="38" spans="1:8" ht="57" customHeight="1" x14ac:dyDescent="0.3">
      <c r="A38" s="27" t="s">
        <v>70</v>
      </c>
      <c r="B38" s="24" t="s">
        <v>71</v>
      </c>
      <c r="C38" s="24" t="s">
        <v>69</v>
      </c>
      <c r="D38" s="24" t="s">
        <v>41</v>
      </c>
      <c r="E38" s="25">
        <f ca="1">INDIRECT("R[2]C[0]",FALSE)+INDIRECT("R[3]C[0]",FALSE)+INDIRECT("R[4]C[0]",FALSE)+INDIRECT("R[5]C[0]",FALSE)+INDIRECT("R[6]C[0]",FALSE)+INDIRECT("R[7]C[0]",FALSE)+INDIRECT("R[8]C[0]",FALSE)+INDIRECT("R[9]C[0]",FALSE)+INDIRECT("R[10]C[0]",FALSE)+INDIRECT("R[11]C[0]",FALSE)</f>
        <v>50326228.100000001</v>
      </c>
      <c r="F38" s="25">
        <f ca="1">INDIRECT("R[2]C[0]",FALSE)+INDIRECT("R[3]C[0]",FALSE)+INDIRECT("R[4]C[0]",FALSE)+INDIRECT("R[5]C[0]",FALSE)+INDIRECT("R[6]C[0]",FALSE)+INDIRECT("R[7]C[0]",FALSE)+INDIRECT("R[8]C[0]",FALSE)+INDIRECT("R[9]C[0]",FALSE)+INDIRECT("R[10]C[0]",FALSE)+INDIRECT("R[11]C[0]",FALSE)</f>
        <v>49829577</v>
      </c>
      <c r="G38" s="25">
        <f ca="1">INDIRECT("R[2]C[0]",FALSE)+INDIRECT("R[3]C[0]",FALSE)+INDIRECT("R[4]C[0]",FALSE)+INDIRECT("R[5]C[0]",FALSE)+INDIRECT("R[6]C[0]",FALSE)+INDIRECT("R[7]C[0]",FALSE)+INDIRECT("R[8]C[0]",FALSE)+INDIRECT("R[9]C[0]",FALSE)+INDIRECT("R[10]C[0]",FALSE)+INDIRECT("R[11]C[0]",FALSE)</f>
        <v>49011338</v>
      </c>
      <c r="H38" s="4"/>
    </row>
    <row r="39" spans="1:8" ht="16.95" customHeight="1" x14ac:dyDescent="0.3">
      <c r="A39" s="27" t="s">
        <v>49</v>
      </c>
      <c r="B39" s="24"/>
      <c r="C39" s="24"/>
      <c r="D39" s="24"/>
      <c r="E39" s="29"/>
      <c r="F39" s="29"/>
      <c r="G39" s="25"/>
      <c r="H39" s="4"/>
    </row>
    <row r="40" spans="1:8" ht="39" customHeight="1" x14ac:dyDescent="0.3">
      <c r="A40" s="27" t="s">
        <v>72</v>
      </c>
      <c r="B40" s="24" t="s">
        <v>73</v>
      </c>
      <c r="C40" s="24" t="s">
        <v>69</v>
      </c>
      <c r="D40" s="24" t="s">
        <v>74</v>
      </c>
      <c r="E40" s="25">
        <v>4885898</v>
      </c>
      <c r="F40" s="25">
        <v>4885898</v>
      </c>
      <c r="G40" s="25">
        <v>4885898</v>
      </c>
      <c r="H40" s="4"/>
    </row>
    <row r="41" spans="1:8" ht="63" customHeight="1" x14ac:dyDescent="0.3">
      <c r="A41" s="27" t="s">
        <v>75</v>
      </c>
      <c r="B41" s="24" t="s">
        <v>76</v>
      </c>
      <c r="C41" s="24" t="s">
        <v>69</v>
      </c>
      <c r="D41" s="24" t="s">
        <v>77</v>
      </c>
      <c r="E41" s="25">
        <v>0</v>
      </c>
      <c r="F41" s="25">
        <v>0</v>
      </c>
      <c r="G41" s="25">
        <v>0</v>
      </c>
      <c r="H41" s="4"/>
    </row>
    <row r="42" spans="1:8" ht="60.75" customHeight="1" x14ac:dyDescent="0.3">
      <c r="A42" s="27" t="s">
        <v>78</v>
      </c>
      <c r="B42" s="24" t="s">
        <v>79</v>
      </c>
      <c r="C42" s="24" t="s">
        <v>69</v>
      </c>
      <c r="D42" s="24" t="s">
        <v>80</v>
      </c>
      <c r="E42" s="25">
        <v>0</v>
      </c>
      <c r="F42" s="25">
        <v>0</v>
      </c>
      <c r="G42" s="25">
        <v>0</v>
      </c>
      <c r="H42" s="4"/>
    </row>
    <row r="43" spans="1:8" ht="54.75" customHeight="1" x14ac:dyDescent="0.3">
      <c r="A43" s="27" t="s">
        <v>81</v>
      </c>
      <c r="B43" s="24" t="s">
        <v>82</v>
      </c>
      <c r="C43" s="24" t="s">
        <v>69</v>
      </c>
      <c r="D43" s="24" t="s">
        <v>83</v>
      </c>
      <c r="E43" s="25">
        <v>0</v>
      </c>
      <c r="F43" s="25">
        <v>0</v>
      </c>
      <c r="G43" s="25">
        <v>0</v>
      </c>
      <c r="H43" s="4"/>
    </row>
    <row r="44" spans="1:8" ht="70.5" customHeight="1" x14ac:dyDescent="0.3">
      <c r="A44" s="27" t="s">
        <v>84</v>
      </c>
      <c r="B44" s="24" t="s">
        <v>85</v>
      </c>
      <c r="C44" s="24" t="s">
        <v>69</v>
      </c>
      <c r="D44" s="24" t="s">
        <v>86</v>
      </c>
      <c r="E44" s="25">
        <v>45440330.100000001</v>
      </c>
      <c r="F44" s="25">
        <v>44943679</v>
      </c>
      <c r="G44" s="25">
        <v>44125440</v>
      </c>
      <c r="H44" s="4"/>
    </row>
    <row r="45" spans="1:8" ht="37.5" customHeight="1" x14ac:dyDescent="0.3">
      <c r="A45" s="27" t="s">
        <v>87</v>
      </c>
      <c r="B45" s="24" t="s">
        <v>88</v>
      </c>
      <c r="C45" s="24" t="s">
        <v>69</v>
      </c>
      <c r="D45" s="24" t="s">
        <v>89</v>
      </c>
      <c r="E45" s="25">
        <v>0</v>
      </c>
      <c r="F45" s="25">
        <v>0</v>
      </c>
      <c r="G45" s="25">
        <v>0</v>
      </c>
      <c r="H45" s="4"/>
    </row>
    <row r="46" spans="1:8" ht="98.25" customHeight="1" x14ac:dyDescent="0.3">
      <c r="A46" s="27" t="s">
        <v>90</v>
      </c>
      <c r="B46" s="24" t="s">
        <v>91</v>
      </c>
      <c r="C46" s="24" t="s">
        <v>69</v>
      </c>
      <c r="D46" s="24" t="s">
        <v>92</v>
      </c>
      <c r="E46" s="25">
        <v>0</v>
      </c>
      <c r="F46" s="25">
        <v>0</v>
      </c>
      <c r="G46" s="25">
        <v>0</v>
      </c>
      <c r="H46" s="4"/>
    </row>
    <row r="47" spans="1:8" ht="88.5" customHeight="1" x14ac:dyDescent="0.3">
      <c r="A47" s="27" t="s">
        <v>93</v>
      </c>
      <c r="B47" s="24" t="s">
        <v>94</v>
      </c>
      <c r="C47" s="24" t="s">
        <v>69</v>
      </c>
      <c r="D47" s="24" t="s">
        <v>95</v>
      </c>
      <c r="E47" s="25">
        <v>0</v>
      </c>
      <c r="F47" s="25">
        <v>0</v>
      </c>
      <c r="G47" s="25">
        <v>0</v>
      </c>
      <c r="H47" s="4"/>
    </row>
    <row r="48" spans="1:8" ht="96.75" customHeight="1" x14ac:dyDescent="0.3">
      <c r="A48" s="27" t="s">
        <v>96</v>
      </c>
      <c r="B48" s="24" t="s">
        <v>97</v>
      </c>
      <c r="C48" s="24" t="s">
        <v>69</v>
      </c>
      <c r="D48" s="24" t="s">
        <v>98</v>
      </c>
      <c r="E48" s="25">
        <v>0</v>
      </c>
      <c r="F48" s="25">
        <v>0</v>
      </c>
      <c r="G48" s="25">
        <v>0</v>
      </c>
      <c r="H48" s="4"/>
    </row>
    <row r="49" spans="1:8" ht="84.75" customHeight="1" x14ac:dyDescent="0.3">
      <c r="A49" s="27" t="s">
        <v>99</v>
      </c>
      <c r="B49" s="24" t="s">
        <v>100</v>
      </c>
      <c r="C49" s="24" t="s">
        <v>69</v>
      </c>
      <c r="D49" s="24" t="s">
        <v>101</v>
      </c>
      <c r="E49" s="25">
        <v>0</v>
      </c>
      <c r="F49" s="25">
        <v>0</v>
      </c>
      <c r="G49" s="25">
        <v>0</v>
      </c>
      <c r="H49" s="4"/>
    </row>
    <row r="50" spans="1:8" ht="19.95" customHeight="1" x14ac:dyDescent="0.3">
      <c r="A50" s="27" t="s">
        <v>102</v>
      </c>
      <c r="B50" s="24" t="s">
        <v>103</v>
      </c>
      <c r="C50" s="24" t="s">
        <v>69</v>
      </c>
      <c r="D50" s="24" t="s">
        <v>41</v>
      </c>
      <c r="E50" s="25">
        <f ca="1">INDIRECT("R[2]C[0]",FALSE)+INDIRECT("R[3]C[0]",FALSE)+INDIRECT("R[4]C[0]",FALSE)+INDIRECT("R[5]C[0]",FALSE)+INDIRECT("R[6]C[0]",FALSE)+INDIRECT("R[7]C[0]",FALSE)+INDIRECT("R[8]C[0]",FALSE)</f>
        <v>1500000</v>
      </c>
      <c r="F50" s="25">
        <f ca="1">INDIRECT("R[2]C[0]",FALSE)+INDIRECT("R[3]C[0]",FALSE)+INDIRECT("R[4]C[0]",FALSE)+INDIRECT("R[5]C[0]",FALSE)+INDIRECT("R[6]C[0]",FALSE)+INDIRECT("R[7]C[0]",FALSE)+INDIRECT("R[8]C[0]",FALSE)</f>
        <v>0</v>
      </c>
      <c r="G50" s="25">
        <f ca="1">INDIRECT("R[2]C[0]",FALSE)+INDIRECT("R[3]C[0]",FALSE)+INDIRECT("R[4]C[0]",FALSE)+INDIRECT("R[5]C[0]",FALSE)+INDIRECT("R[6]C[0]",FALSE)+INDIRECT("R[7]C[0]",FALSE)+INDIRECT("R[8]C[0]",FALSE)</f>
        <v>0</v>
      </c>
      <c r="H50" s="4"/>
    </row>
    <row r="51" spans="1:8" ht="16.95" customHeight="1" x14ac:dyDescent="0.3">
      <c r="A51" s="27" t="s">
        <v>49</v>
      </c>
      <c r="B51" s="24"/>
      <c r="C51" s="24"/>
      <c r="D51" s="24"/>
      <c r="E51" s="25"/>
      <c r="F51" s="25"/>
      <c r="G51" s="25"/>
      <c r="H51" s="4"/>
    </row>
    <row r="52" spans="1:8" ht="19.95" customHeight="1" x14ac:dyDescent="0.3">
      <c r="A52" s="27" t="s">
        <v>104</v>
      </c>
      <c r="B52" s="24" t="s">
        <v>105</v>
      </c>
      <c r="C52" s="24" t="s">
        <v>69</v>
      </c>
      <c r="D52" s="24" t="s">
        <v>106</v>
      </c>
      <c r="E52" s="25">
        <v>0</v>
      </c>
      <c r="F52" s="25">
        <v>0</v>
      </c>
      <c r="G52" s="25">
        <v>0</v>
      </c>
      <c r="H52" s="4"/>
    </row>
    <row r="53" spans="1:8" ht="19.95" customHeight="1" x14ac:dyDescent="0.3">
      <c r="A53" s="27" t="s">
        <v>107</v>
      </c>
      <c r="B53" s="24" t="s">
        <v>108</v>
      </c>
      <c r="C53" s="24" t="s">
        <v>69</v>
      </c>
      <c r="D53" s="24" t="s">
        <v>109</v>
      </c>
      <c r="E53" s="25">
        <v>1500000</v>
      </c>
      <c r="F53" s="25">
        <v>0</v>
      </c>
      <c r="G53" s="25">
        <v>0</v>
      </c>
      <c r="H53" s="4"/>
    </row>
    <row r="54" spans="1:8" ht="19.95" customHeight="1" x14ac:dyDescent="0.3">
      <c r="A54" s="27" t="s">
        <v>110</v>
      </c>
      <c r="B54" s="24" t="s">
        <v>111</v>
      </c>
      <c r="C54" s="24" t="s">
        <v>69</v>
      </c>
      <c r="D54" s="24" t="s">
        <v>112</v>
      </c>
      <c r="E54" s="25">
        <v>0</v>
      </c>
      <c r="F54" s="25">
        <v>0</v>
      </c>
      <c r="G54" s="25">
        <v>0</v>
      </c>
      <c r="H54" s="4"/>
    </row>
    <row r="55" spans="1:8" ht="19.95" customHeight="1" x14ac:dyDescent="0.3">
      <c r="A55" s="27" t="s">
        <v>113</v>
      </c>
      <c r="B55" s="24" t="s">
        <v>114</v>
      </c>
      <c r="C55" s="24" t="s">
        <v>69</v>
      </c>
      <c r="D55" s="24" t="s">
        <v>115</v>
      </c>
      <c r="E55" s="25">
        <v>0</v>
      </c>
      <c r="F55" s="25">
        <v>0</v>
      </c>
      <c r="G55" s="25">
        <v>0</v>
      </c>
      <c r="H55" s="4"/>
    </row>
    <row r="56" spans="1:8" ht="19.95" customHeight="1" x14ac:dyDescent="0.3">
      <c r="A56" s="27" t="s">
        <v>116</v>
      </c>
      <c r="B56" s="24" t="s">
        <v>117</v>
      </c>
      <c r="C56" s="21" t="s">
        <v>69</v>
      </c>
      <c r="D56" s="21" t="s">
        <v>118</v>
      </c>
      <c r="E56" s="25">
        <v>0</v>
      </c>
      <c r="F56" s="25">
        <v>0</v>
      </c>
      <c r="G56" s="25">
        <v>0</v>
      </c>
      <c r="H56" s="4"/>
    </row>
    <row r="57" spans="1:8" ht="19.95" customHeight="1" x14ac:dyDescent="0.3">
      <c r="A57" s="27" t="s">
        <v>119</v>
      </c>
      <c r="B57" s="24" t="s">
        <v>120</v>
      </c>
      <c r="C57" s="21" t="s">
        <v>69</v>
      </c>
      <c r="D57" s="21" t="s">
        <v>121</v>
      </c>
      <c r="E57" s="25">
        <v>0</v>
      </c>
      <c r="F57" s="25">
        <v>0</v>
      </c>
      <c r="G57" s="25">
        <v>0</v>
      </c>
      <c r="H57" s="4"/>
    </row>
    <row r="58" spans="1:8" ht="78.75" customHeight="1" x14ac:dyDescent="0.3">
      <c r="A58" s="27" t="s">
        <v>122</v>
      </c>
      <c r="B58" s="24" t="s">
        <v>123</v>
      </c>
      <c r="C58" s="21" t="s">
        <v>69</v>
      </c>
      <c r="D58" s="21" t="s">
        <v>124</v>
      </c>
      <c r="E58" s="25">
        <v>0</v>
      </c>
      <c r="F58" s="25">
        <v>0</v>
      </c>
      <c r="G58" s="25">
        <v>0</v>
      </c>
      <c r="H58" s="4"/>
    </row>
    <row r="59" spans="1:8" ht="19.95" customHeight="1" x14ac:dyDescent="0.3">
      <c r="A59" s="27" t="s">
        <v>125</v>
      </c>
      <c r="B59" s="24" t="s">
        <v>126</v>
      </c>
      <c r="C59" s="24" t="s">
        <v>69</v>
      </c>
      <c r="D59" s="24" t="s">
        <v>41</v>
      </c>
      <c r="E59" s="25">
        <f ca="1">INDIRECT("R[2]C[0]",FALSE)+INDIRECT("R[3]C[0]",FALSE)+INDIRECT("R[4]C[0]",FALSE)+INDIRECT("R[5]C[0]",FALSE)+INDIRECT("R[6]C[0]",FALSE)</f>
        <v>0</v>
      </c>
      <c r="F59" s="25">
        <f ca="1">INDIRECT("R[2]C[0]",FALSE)+INDIRECT("R[3]C[0]",FALSE)+INDIRECT("R[4]C[0]",FALSE)+INDIRECT("R[5]C[0]",FALSE)+INDIRECT("R[6]C[0]",FALSE)</f>
        <v>0</v>
      </c>
      <c r="G59" s="25">
        <f ca="1">INDIRECT("R[2]C[0]",FALSE)+INDIRECT("R[3]C[0]",FALSE)+INDIRECT("R[4]C[0]",FALSE)+INDIRECT("R[5]C[0]",FALSE)+INDIRECT("R[6]C[0]",FALSE)</f>
        <v>0</v>
      </c>
      <c r="H59" s="4"/>
    </row>
    <row r="60" spans="1:8" ht="16.95" customHeight="1" x14ac:dyDescent="0.3">
      <c r="A60" s="27" t="s">
        <v>49</v>
      </c>
      <c r="B60" s="24"/>
      <c r="C60" s="21"/>
      <c r="D60" s="21"/>
      <c r="E60" s="25"/>
      <c r="F60" s="25"/>
      <c r="G60" s="25"/>
      <c r="H60" s="4"/>
    </row>
    <row r="61" spans="1:8" ht="27.75" customHeight="1" x14ac:dyDescent="0.3">
      <c r="A61" s="27" t="s">
        <v>127</v>
      </c>
      <c r="B61" s="24" t="s">
        <v>128</v>
      </c>
      <c r="C61" s="21" t="s">
        <v>69</v>
      </c>
      <c r="D61" s="24" t="s">
        <v>129</v>
      </c>
      <c r="E61" s="25">
        <v>0</v>
      </c>
      <c r="F61" s="25">
        <v>0</v>
      </c>
      <c r="G61" s="25">
        <v>0</v>
      </c>
      <c r="H61" s="4"/>
    </row>
    <row r="62" spans="1:8" ht="19.95" customHeight="1" x14ac:dyDescent="0.3">
      <c r="A62" s="27" t="s">
        <v>130</v>
      </c>
      <c r="B62" s="24" t="s">
        <v>131</v>
      </c>
      <c r="C62" s="21" t="s">
        <v>69</v>
      </c>
      <c r="D62" s="24" t="s">
        <v>132</v>
      </c>
      <c r="E62" s="25">
        <v>0</v>
      </c>
      <c r="F62" s="25">
        <v>0</v>
      </c>
      <c r="G62" s="25">
        <v>0</v>
      </c>
      <c r="H62" s="4"/>
    </row>
    <row r="63" spans="1:8" ht="19.95" customHeight="1" x14ac:dyDescent="0.3">
      <c r="A63" s="27" t="s">
        <v>133</v>
      </c>
      <c r="B63" s="24" t="s">
        <v>134</v>
      </c>
      <c r="C63" s="21" t="s">
        <v>69</v>
      </c>
      <c r="D63" s="24" t="s">
        <v>135</v>
      </c>
      <c r="E63" s="25">
        <v>0</v>
      </c>
      <c r="F63" s="25">
        <v>0</v>
      </c>
      <c r="G63" s="25">
        <v>0</v>
      </c>
      <c r="H63" s="4"/>
    </row>
    <row r="64" spans="1:8" ht="27" customHeight="1" x14ac:dyDescent="0.3">
      <c r="A64" s="27" t="s">
        <v>136</v>
      </c>
      <c r="B64" s="24" t="s">
        <v>137</v>
      </c>
      <c r="C64" s="14" t="s">
        <v>69</v>
      </c>
      <c r="D64" s="30" t="s">
        <v>138</v>
      </c>
      <c r="E64" s="25">
        <v>0</v>
      </c>
      <c r="F64" s="25">
        <v>0</v>
      </c>
      <c r="G64" s="25">
        <v>0</v>
      </c>
      <c r="H64" s="4"/>
    </row>
    <row r="65" spans="1:8" ht="19.95" customHeight="1" x14ac:dyDescent="0.3">
      <c r="A65" s="27" t="s">
        <v>139</v>
      </c>
      <c r="B65" s="24" t="s">
        <v>140</v>
      </c>
      <c r="C65" s="21" t="s">
        <v>69</v>
      </c>
      <c r="D65" s="24" t="s">
        <v>141</v>
      </c>
      <c r="E65" s="25">
        <v>0</v>
      </c>
      <c r="F65" s="25">
        <v>0</v>
      </c>
      <c r="G65" s="25">
        <v>0</v>
      </c>
      <c r="H65" s="4"/>
    </row>
    <row r="66" spans="1:8" ht="28.05" customHeight="1" x14ac:dyDescent="0.3">
      <c r="A66" s="27" t="s">
        <v>142</v>
      </c>
      <c r="B66" s="24" t="s">
        <v>143</v>
      </c>
      <c r="C66" s="24" t="s">
        <v>69</v>
      </c>
      <c r="D66" s="24" t="s">
        <v>144</v>
      </c>
      <c r="E66" s="25">
        <v>0</v>
      </c>
      <c r="F66" s="25">
        <v>0</v>
      </c>
      <c r="G66" s="25">
        <v>0</v>
      </c>
      <c r="H66" s="4"/>
    </row>
    <row r="67" spans="1:8" ht="19.95" customHeight="1" x14ac:dyDescent="0.3">
      <c r="A67" s="27" t="s">
        <v>145</v>
      </c>
      <c r="B67" s="24" t="s">
        <v>146</v>
      </c>
      <c r="C67" s="24" t="s">
        <v>69</v>
      </c>
      <c r="D67" s="24" t="s">
        <v>41</v>
      </c>
      <c r="E67" s="25">
        <f ca="1">INDIRECT("R[2]C[0]",FALSE)+INDIRECT("R[3]C[0]",FALSE)+INDIRECT("R[4]C[0]",FALSE)+INDIRECT("R[5]C[0]",FALSE)+INDIRECT("R[6]C[0]",FALSE)</f>
        <v>0</v>
      </c>
      <c r="F67" s="25">
        <f ca="1">INDIRECT("R[2]C[0]",FALSE)+INDIRECT("R[3]C[0]",FALSE)+INDIRECT("R[4]C[0]",FALSE)+INDIRECT("R[5]C[0]",FALSE)+INDIRECT("R[6]C[0]",FALSE)</f>
        <v>0</v>
      </c>
      <c r="G67" s="25">
        <f ca="1">INDIRECT("R[2]C[0]",FALSE)+INDIRECT("R[3]C[0]",FALSE)+INDIRECT("R[4]C[0]",FALSE)+INDIRECT("R[5]C[0]",FALSE)+INDIRECT("R[6]C[0]",FALSE)</f>
        <v>0</v>
      </c>
      <c r="H67" s="4"/>
    </row>
    <row r="68" spans="1:8" ht="16.95" customHeight="1" x14ac:dyDescent="0.3">
      <c r="A68" s="27" t="s">
        <v>49</v>
      </c>
      <c r="B68" s="24"/>
      <c r="C68" s="14"/>
      <c r="D68" s="24"/>
      <c r="E68" s="25"/>
      <c r="F68" s="25"/>
      <c r="G68" s="25"/>
      <c r="H68" s="4"/>
    </row>
    <row r="69" spans="1:8" ht="28.05" customHeight="1" x14ac:dyDescent="0.3">
      <c r="A69" s="27" t="s">
        <v>147</v>
      </c>
      <c r="B69" s="24" t="s">
        <v>148</v>
      </c>
      <c r="C69" s="24" t="s">
        <v>69</v>
      </c>
      <c r="D69" s="24" t="s">
        <v>149</v>
      </c>
      <c r="E69" s="25">
        <v>0</v>
      </c>
      <c r="F69" s="25">
        <v>0</v>
      </c>
      <c r="G69" s="25">
        <v>0</v>
      </c>
      <c r="H69" s="4"/>
    </row>
    <row r="70" spans="1:8" ht="28.05" customHeight="1" x14ac:dyDescent="0.3">
      <c r="A70" s="27" t="s">
        <v>150</v>
      </c>
      <c r="B70" s="24" t="s">
        <v>151</v>
      </c>
      <c r="C70" s="24" t="s">
        <v>69</v>
      </c>
      <c r="D70" s="24" t="s">
        <v>152</v>
      </c>
      <c r="E70" s="25">
        <v>0</v>
      </c>
      <c r="F70" s="25">
        <v>0</v>
      </c>
      <c r="G70" s="25">
        <v>0</v>
      </c>
      <c r="H70" s="4"/>
    </row>
    <row r="71" spans="1:8" ht="28.05" customHeight="1" x14ac:dyDescent="0.3">
      <c r="A71" s="27" t="s">
        <v>153</v>
      </c>
      <c r="B71" s="24" t="s">
        <v>154</v>
      </c>
      <c r="C71" s="24" t="s">
        <v>69</v>
      </c>
      <c r="D71" s="24" t="s">
        <v>155</v>
      </c>
      <c r="E71" s="25">
        <v>0</v>
      </c>
      <c r="F71" s="25">
        <v>0</v>
      </c>
      <c r="G71" s="25">
        <v>0</v>
      </c>
      <c r="H71" s="4"/>
    </row>
    <row r="72" spans="1:8" ht="28.05" customHeight="1" x14ac:dyDescent="0.3">
      <c r="A72" s="27" t="s">
        <v>156</v>
      </c>
      <c r="B72" s="24" t="s">
        <v>157</v>
      </c>
      <c r="C72" s="24" t="s">
        <v>69</v>
      </c>
      <c r="D72" s="24" t="s">
        <v>158</v>
      </c>
      <c r="E72" s="25">
        <v>0</v>
      </c>
      <c r="F72" s="25">
        <v>0</v>
      </c>
      <c r="G72" s="25">
        <v>0</v>
      </c>
      <c r="H72" s="4"/>
    </row>
    <row r="73" spans="1:8" ht="28.05" customHeight="1" x14ac:dyDescent="0.3">
      <c r="A73" s="27" t="s">
        <v>159</v>
      </c>
      <c r="B73" s="24" t="s">
        <v>160</v>
      </c>
      <c r="C73" s="24" t="s">
        <v>69</v>
      </c>
      <c r="D73" s="24" t="s">
        <v>161</v>
      </c>
      <c r="E73" s="25">
        <v>0</v>
      </c>
      <c r="F73" s="25">
        <v>0</v>
      </c>
      <c r="G73" s="25">
        <v>0</v>
      </c>
      <c r="H73" s="4"/>
    </row>
    <row r="74" spans="1:8" ht="19.95" customHeight="1" x14ac:dyDescent="0.3">
      <c r="A74" s="27" t="s">
        <v>162</v>
      </c>
      <c r="B74" s="24" t="s">
        <v>163</v>
      </c>
      <c r="C74" s="24" t="s">
        <v>69</v>
      </c>
      <c r="D74" s="24" t="s">
        <v>164</v>
      </c>
      <c r="E74" s="25">
        <v>0</v>
      </c>
      <c r="F74" s="25">
        <v>0</v>
      </c>
      <c r="G74" s="25">
        <v>0</v>
      </c>
      <c r="H74" s="4"/>
    </row>
    <row r="75" spans="1:8" ht="19.95" customHeight="1" x14ac:dyDescent="0.3">
      <c r="A75" s="27" t="s">
        <v>165</v>
      </c>
      <c r="B75" s="24" t="s">
        <v>166</v>
      </c>
      <c r="C75" s="24" t="s">
        <v>69</v>
      </c>
      <c r="D75" s="24" t="s">
        <v>41</v>
      </c>
      <c r="E75" s="25">
        <f ca="1">INDIRECT("R[2]C[0]",FALSE)+INDIRECT("R[3]C[0]",FALSE)+INDIRECT("R[4]C[0]",FALSE)+INDIRECT("R[5]C[0]",FALSE)+INDIRECT("R[6]C[0]",FALSE)</f>
        <v>140000</v>
      </c>
      <c r="F75" s="25">
        <f ca="1">INDIRECT("R[2]C[0]",FALSE)+INDIRECT("R[3]C[0]",FALSE)+INDIRECT("R[4]C[0]",FALSE)+INDIRECT("R[5]C[0]",FALSE)+INDIRECT("R[6]C[0]",FALSE)</f>
        <v>0</v>
      </c>
      <c r="G75" s="25">
        <f ca="1">INDIRECT("R[2]C[0]",FALSE)+INDIRECT("R[3]C[0]",FALSE)+INDIRECT("R[4]C[0]",FALSE)+INDIRECT("R[5]C[0]",FALSE)+INDIRECT("R[6]C[0]",FALSE)</f>
        <v>0</v>
      </c>
      <c r="H75" s="4"/>
    </row>
    <row r="76" spans="1:8" ht="16.95" customHeight="1" x14ac:dyDescent="0.3">
      <c r="A76" s="27" t="s">
        <v>49</v>
      </c>
      <c r="B76" s="24"/>
      <c r="C76" s="24"/>
      <c r="D76" s="31"/>
      <c r="E76" s="25"/>
      <c r="F76" s="25"/>
      <c r="G76" s="25"/>
      <c r="H76" s="4"/>
    </row>
    <row r="77" spans="1:8" ht="22.5" customHeight="1" x14ac:dyDescent="0.3">
      <c r="A77" s="27" t="s">
        <v>167</v>
      </c>
      <c r="B77" s="24" t="s">
        <v>168</v>
      </c>
      <c r="C77" s="24" t="s">
        <v>69</v>
      </c>
      <c r="D77" s="24" t="s">
        <v>169</v>
      </c>
      <c r="E77" s="25">
        <v>0</v>
      </c>
      <c r="F77" s="25">
        <v>0</v>
      </c>
      <c r="G77" s="25">
        <v>0</v>
      </c>
      <c r="H77" s="4"/>
    </row>
    <row r="78" spans="1:8" ht="23.25" customHeight="1" x14ac:dyDescent="0.3">
      <c r="A78" s="27" t="s">
        <v>170</v>
      </c>
      <c r="B78" s="24" t="s">
        <v>171</v>
      </c>
      <c r="C78" s="24" t="s">
        <v>69</v>
      </c>
      <c r="D78" s="24" t="s">
        <v>172</v>
      </c>
      <c r="E78" s="25">
        <v>140000</v>
      </c>
      <c r="F78" s="25">
        <v>0</v>
      </c>
      <c r="G78" s="25">
        <v>0</v>
      </c>
      <c r="H78" s="4"/>
    </row>
    <row r="79" spans="1:8" ht="25.5" customHeight="1" x14ac:dyDescent="0.3">
      <c r="A79" s="27" t="s">
        <v>173</v>
      </c>
      <c r="B79" s="24" t="s">
        <v>174</v>
      </c>
      <c r="C79" s="24" t="s">
        <v>69</v>
      </c>
      <c r="D79" s="24" t="s">
        <v>175</v>
      </c>
      <c r="E79" s="25">
        <v>0</v>
      </c>
      <c r="F79" s="25">
        <v>0</v>
      </c>
      <c r="G79" s="25">
        <v>0</v>
      </c>
      <c r="H79" s="4"/>
    </row>
    <row r="80" spans="1:8" ht="26.25" customHeight="1" x14ac:dyDescent="0.3">
      <c r="A80" s="27" t="s">
        <v>176</v>
      </c>
      <c r="B80" s="24" t="s">
        <v>177</v>
      </c>
      <c r="C80" s="24" t="s">
        <v>69</v>
      </c>
      <c r="D80" s="24" t="s">
        <v>178</v>
      </c>
      <c r="E80" s="25">
        <v>0</v>
      </c>
      <c r="F80" s="25">
        <v>0</v>
      </c>
      <c r="G80" s="25">
        <v>0</v>
      </c>
      <c r="H80" s="4"/>
    </row>
    <row r="81" spans="1:8" ht="25.05" customHeight="1" x14ac:dyDescent="0.3">
      <c r="A81" s="27" t="s">
        <v>179</v>
      </c>
      <c r="B81" s="24" t="s">
        <v>180</v>
      </c>
      <c r="C81" s="24" t="s">
        <v>69</v>
      </c>
      <c r="D81" s="24" t="s">
        <v>181</v>
      </c>
      <c r="E81" s="25">
        <v>0</v>
      </c>
      <c r="F81" s="25">
        <v>0</v>
      </c>
      <c r="G81" s="25">
        <v>0</v>
      </c>
      <c r="H81" s="4"/>
    </row>
    <row r="82" spans="1:8" ht="30" customHeight="1" x14ac:dyDescent="0.3">
      <c r="A82" s="27" t="s">
        <v>182</v>
      </c>
      <c r="B82" s="24" t="s">
        <v>183</v>
      </c>
      <c r="C82" s="24" t="s">
        <v>184</v>
      </c>
      <c r="D82" s="24" t="s">
        <v>41</v>
      </c>
      <c r="E82" s="25">
        <f ca="1">INDIRECT("R[2]C[0]",FALSE)</f>
        <v>0</v>
      </c>
      <c r="F82" s="25">
        <f ca="1">INDIRECT("R[2]C[0]",FALSE)</f>
        <v>0</v>
      </c>
      <c r="G82" s="25">
        <f ca="1">INDIRECT("R[2]C[0]",FALSE)</f>
        <v>0</v>
      </c>
      <c r="H82" s="4"/>
    </row>
    <row r="83" spans="1:8" ht="16.95" customHeight="1" x14ac:dyDescent="0.3">
      <c r="A83" s="27" t="s">
        <v>49</v>
      </c>
      <c r="B83" s="24"/>
      <c r="C83" s="24"/>
      <c r="D83" s="31"/>
      <c r="E83" s="25"/>
      <c r="F83" s="25"/>
      <c r="G83" s="25"/>
      <c r="H83" s="4"/>
    </row>
    <row r="84" spans="1:8" ht="19.95" customHeight="1" x14ac:dyDescent="0.3">
      <c r="A84" s="27" t="s">
        <v>185</v>
      </c>
      <c r="B84" s="24" t="s">
        <v>186</v>
      </c>
      <c r="C84" s="24" t="s">
        <v>184</v>
      </c>
      <c r="D84" s="24" t="s">
        <v>41</v>
      </c>
      <c r="E84" s="25">
        <f ca="1">INDIRECT("R[2]C[0]",FALSE)+INDIRECT("R[3]C[0]",FALSE)+INDIRECT("R[4]C[0]",FALSE)+INDIRECT("R[5]C[0]",FALSE)+INDIRECT("R[6]C[0]",FALSE)</f>
        <v>0</v>
      </c>
      <c r="F84" s="25">
        <f ca="1">INDIRECT("R[2]C[0]",FALSE)+INDIRECT("R[3]C[0]",FALSE)+INDIRECT("R[4]C[0]",FALSE)+INDIRECT("R[5]C[0]",FALSE)+INDIRECT("R[6]C[0]",FALSE)</f>
        <v>0</v>
      </c>
      <c r="G84" s="25">
        <f ca="1">INDIRECT("R[2]C[0]",FALSE)+INDIRECT("R[3]C[0]",FALSE)+INDIRECT("R[4]C[0]",FALSE)+INDIRECT("R[5]C[0]",FALSE)+INDIRECT("R[6]C[0]",FALSE)</f>
        <v>0</v>
      </c>
      <c r="H84" s="4"/>
    </row>
    <row r="85" spans="1:8" ht="16.95" customHeight="1" x14ac:dyDescent="0.3">
      <c r="A85" s="27" t="s">
        <v>49</v>
      </c>
      <c r="B85" s="32"/>
      <c r="C85" s="32"/>
      <c r="D85" s="27"/>
      <c r="E85" s="33"/>
      <c r="F85" s="33"/>
      <c r="G85" s="33"/>
      <c r="H85" s="4"/>
    </row>
    <row r="86" spans="1:8" ht="27.75" customHeight="1" x14ac:dyDescent="0.3">
      <c r="A86" s="27" t="s">
        <v>187</v>
      </c>
      <c r="B86" s="24" t="s">
        <v>188</v>
      </c>
      <c r="C86" s="24" t="s">
        <v>184</v>
      </c>
      <c r="D86" s="30" t="s">
        <v>189</v>
      </c>
      <c r="E86" s="25">
        <v>0</v>
      </c>
      <c r="F86" s="25">
        <v>0</v>
      </c>
      <c r="G86" s="25">
        <v>0</v>
      </c>
      <c r="H86" s="4"/>
    </row>
    <row r="87" spans="1:8" ht="27.75" customHeight="1" x14ac:dyDescent="0.3">
      <c r="A87" s="27" t="s">
        <v>190</v>
      </c>
      <c r="B87" s="24" t="s">
        <v>191</v>
      </c>
      <c r="C87" s="24" t="s">
        <v>184</v>
      </c>
      <c r="D87" s="30" t="s">
        <v>192</v>
      </c>
      <c r="E87" s="25">
        <v>0</v>
      </c>
      <c r="F87" s="25">
        <v>0</v>
      </c>
      <c r="G87" s="25">
        <v>0</v>
      </c>
      <c r="H87" s="4"/>
    </row>
    <row r="88" spans="1:8" ht="30.75" customHeight="1" x14ac:dyDescent="0.3">
      <c r="A88" s="27" t="s">
        <v>193</v>
      </c>
      <c r="B88" s="24" t="s">
        <v>194</v>
      </c>
      <c r="C88" s="24" t="s">
        <v>184</v>
      </c>
      <c r="D88" s="30" t="s">
        <v>195</v>
      </c>
      <c r="E88" s="25">
        <v>0</v>
      </c>
      <c r="F88" s="25">
        <v>0</v>
      </c>
      <c r="G88" s="25">
        <v>0</v>
      </c>
      <c r="H88" s="4"/>
    </row>
    <row r="89" spans="1:8" ht="32.25" customHeight="1" x14ac:dyDescent="0.3">
      <c r="A89" s="27" t="s">
        <v>196</v>
      </c>
      <c r="B89" s="24" t="s">
        <v>197</v>
      </c>
      <c r="C89" s="24" t="s">
        <v>184</v>
      </c>
      <c r="D89" s="30" t="s">
        <v>198</v>
      </c>
      <c r="E89" s="25">
        <v>0</v>
      </c>
      <c r="F89" s="25">
        <v>0</v>
      </c>
      <c r="G89" s="25">
        <v>0</v>
      </c>
      <c r="H89" s="4"/>
    </row>
    <row r="90" spans="1:8" ht="19.95" customHeight="1" x14ac:dyDescent="0.3">
      <c r="A90" s="27" t="s">
        <v>199</v>
      </c>
      <c r="B90" s="24" t="s">
        <v>200</v>
      </c>
      <c r="C90" s="24" t="s">
        <v>184</v>
      </c>
      <c r="D90" s="24" t="s">
        <v>201</v>
      </c>
      <c r="E90" s="25">
        <v>0</v>
      </c>
      <c r="F90" s="25">
        <v>0</v>
      </c>
      <c r="G90" s="25">
        <v>0</v>
      </c>
      <c r="H90" s="4"/>
    </row>
    <row r="91" spans="1:8" ht="19.95" customHeight="1" x14ac:dyDescent="0.3">
      <c r="A91" s="27" t="s">
        <v>202</v>
      </c>
      <c r="B91" s="24" t="s">
        <v>203</v>
      </c>
      <c r="C91" s="24" t="s">
        <v>204</v>
      </c>
      <c r="D91" s="24" t="s">
        <v>41</v>
      </c>
      <c r="E91" s="25">
        <f ca="1">INDIRECT("R[2]C[0]",FALSE)+INDIRECT("R[3]C[0]",FALSE)</f>
        <v>100000</v>
      </c>
      <c r="F91" s="25">
        <f ca="1">INDIRECT("R[2]C[0]",FALSE)+INDIRECT("R[3]C[0]",FALSE)</f>
        <v>0</v>
      </c>
      <c r="G91" s="25">
        <f ca="1">INDIRECT("R[2]C[0]",FALSE)+INDIRECT("R[3]C[0]",FALSE)</f>
        <v>0</v>
      </c>
      <c r="H91" s="4"/>
    </row>
    <row r="92" spans="1:8" ht="16.95" customHeight="1" x14ac:dyDescent="0.3">
      <c r="A92" s="27" t="s">
        <v>49</v>
      </c>
      <c r="B92" s="24"/>
      <c r="C92" s="24"/>
      <c r="D92" s="31"/>
      <c r="E92" s="25"/>
      <c r="F92" s="25"/>
      <c r="G92" s="25"/>
      <c r="H92" s="4"/>
    </row>
    <row r="93" spans="1:8" ht="19.95" customHeight="1" x14ac:dyDescent="0.3">
      <c r="A93" s="27" t="s">
        <v>205</v>
      </c>
      <c r="B93" s="24" t="s">
        <v>206</v>
      </c>
      <c r="C93" s="24" t="s">
        <v>204</v>
      </c>
      <c r="D93" s="24" t="s">
        <v>41</v>
      </c>
      <c r="E93" s="25">
        <v>0</v>
      </c>
      <c r="F93" s="25">
        <v>0</v>
      </c>
      <c r="G93" s="25">
        <v>0</v>
      </c>
      <c r="H93" s="4"/>
    </row>
    <row r="94" spans="1:8" ht="19.95" customHeight="1" x14ac:dyDescent="0.3">
      <c r="A94" s="27" t="s">
        <v>207</v>
      </c>
      <c r="B94" s="24" t="s">
        <v>208</v>
      </c>
      <c r="C94" s="24" t="s">
        <v>204</v>
      </c>
      <c r="D94" s="24" t="s">
        <v>41</v>
      </c>
      <c r="E94" s="25">
        <f ca="1">INDIRECT("R[2]C[0]",FALSE)+INDIRECT("R[3]C[0]",FALSE)+INDIRECT("R[4]C[0]",FALSE)+INDIRECT("R[5]C[0]",FALSE)+INDIRECT("R[6]C[0]",FALSE)+INDIRECT("R[7]C[0]",FALSE)+INDIRECT("R[8]C[0]",FALSE)</f>
        <v>100000</v>
      </c>
      <c r="F94" s="25">
        <f ca="1">INDIRECT("R[2]C[0]",FALSE)+INDIRECT("R[3]C[0]",FALSE)+INDIRECT("R[4]C[0]",FALSE)+INDIRECT("R[5]C[0]",FALSE)+INDIRECT("R[6]C[0]",FALSE)+INDIRECT("R[7]C[0]",FALSE)+INDIRECT("R[8]C[0]",FALSE)</f>
        <v>0</v>
      </c>
      <c r="G94" s="25">
        <f ca="1">INDIRECT("R[2]C[0]",FALSE)+INDIRECT("R[3]C[0]",FALSE)+INDIRECT("R[4]C[0]",FALSE)+INDIRECT("R[5]C[0]",FALSE)+INDIRECT("R[6]C[0]",FALSE)+INDIRECT("R[7]C[0]",FALSE)+INDIRECT("R[8]C[0]",FALSE)</f>
        <v>0</v>
      </c>
      <c r="H94" s="4"/>
    </row>
    <row r="95" spans="1:8" ht="16.95" customHeight="1" x14ac:dyDescent="0.3">
      <c r="A95" s="27" t="s">
        <v>49</v>
      </c>
      <c r="B95" s="24"/>
      <c r="C95" s="24"/>
      <c r="D95" s="34"/>
      <c r="E95" s="21"/>
      <c r="F95" s="21"/>
      <c r="G95" s="25"/>
      <c r="H95" s="4"/>
    </row>
    <row r="96" spans="1:8" ht="30" customHeight="1" x14ac:dyDescent="0.3">
      <c r="A96" s="27" t="s">
        <v>209</v>
      </c>
      <c r="B96" s="24" t="s">
        <v>210</v>
      </c>
      <c r="C96" s="24" t="s">
        <v>204</v>
      </c>
      <c r="D96" s="30" t="s">
        <v>211</v>
      </c>
      <c r="E96" s="25">
        <v>0</v>
      </c>
      <c r="F96" s="25">
        <v>0</v>
      </c>
      <c r="G96" s="25">
        <v>0</v>
      </c>
      <c r="H96" s="4"/>
    </row>
    <row r="97" spans="1:8" ht="30" customHeight="1" x14ac:dyDescent="0.3">
      <c r="A97" s="27" t="s">
        <v>212</v>
      </c>
      <c r="B97" s="24" t="s">
        <v>213</v>
      </c>
      <c r="C97" s="24" t="s">
        <v>204</v>
      </c>
      <c r="D97" s="30" t="s">
        <v>214</v>
      </c>
      <c r="E97" s="25">
        <v>100000</v>
      </c>
      <c r="F97" s="25">
        <v>0</v>
      </c>
      <c r="G97" s="25">
        <v>0</v>
      </c>
      <c r="H97" s="4"/>
    </row>
    <row r="98" spans="1:8" ht="30" customHeight="1" x14ac:dyDescent="0.3">
      <c r="A98" s="27" t="s">
        <v>215</v>
      </c>
      <c r="B98" s="24" t="s">
        <v>216</v>
      </c>
      <c r="C98" s="24" t="s">
        <v>204</v>
      </c>
      <c r="D98" s="30" t="s">
        <v>217</v>
      </c>
      <c r="E98" s="25">
        <v>0</v>
      </c>
      <c r="F98" s="25">
        <v>0</v>
      </c>
      <c r="G98" s="25">
        <v>0</v>
      </c>
      <c r="H98" s="4"/>
    </row>
    <row r="99" spans="1:8" ht="30" customHeight="1" x14ac:dyDescent="0.3">
      <c r="A99" s="27" t="s">
        <v>218</v>
      </c>
      <c r="B99" s="24" t="s">
        <v>219</v>
      </c>
      <c r="C99" s="24" t="s">
        <v>204</v>
      </c>
      <c r="D99" s="30" t="s">
        <v>220</v>
      </c>
      <c r="E99" s="25">
        <v>0</v>
      </c>
      <c r="F99" s="25">
        <v>0</v>
      </c>
      <c r="G99" s="25">
        <v>0</v>
      </c>
      <c r="H99" s="4"/>
    </row>
    <row r="100" spans="1:8" ht="26.25" customHeight="1" x14ac:dyDescent="0.3">
      <c r="A100" s="27" t="s">
        <v>221</v>
      </c>
      <c r="B100" s="24" t="s">
        <v>222</v>
      </c>
      <c r="C100" s="24" t="s">
        <v>204</v>
      </c>
      <c r="D100" s="24" t="s">
        <v>223</v>
      </c>
      <c r="E100" s="25">
        <v>0</v>
      </c>
      <c r="F100" s="25">
        <v>0</v>
      </c>
      <c r="G100" s="25">
        <v>0</v>
      </c>
      <c r="H100" s="4"/>
    </row>
    <row r="101" spans="1:8" ht="26.25" customHeight="1" x14ac:dyDescent="0.3">
      <c r="A101" s="27" t="s">
        <v>224</v>
      </c>
      <c r="B101" s="24" t="s">
        <v>225</v>
      </c>
      <c r="C101" s="24" t="s">
        <v>204</v>
      </c>
      <c r="D101" s="24" t="s">
        <v>226</v>
      </c>
      <c r="E101" s="25">
        <v>0</v>
      </c>
      <c r="F101" s="25">
        <v>0</v>
      </c>
      <c r="G101" s="25">
        <v>0</v>
      </c>
      <c r="H101" s="4"/>
    </row>
    <row r="102" spans="1:8" ht="26.25" customHeight="1" x14ac:dyDescent="0.3">
      <c r="A102" s="27" t="s">
        <v>227</v>
      </c>
      <c r="B102" s="24" t="s">
        <v>228</v>
      </c>
      <c r="C102" s="24" t="s">
        <v>204</v>
      </c>
      <c r="D102" s="24" t="s">
        <v>229</v>
      </c>
      <c r="E102" s="25">
        <v>0</v>
      </c>
      <c r="F102" s="25">
        <v>0</v>
      </c>
      <c r="G102" s="25">
        <v>0</v>
      </c>
      <c r="H102" s="4"/>
    </row>
    <row r="103" spans="1:8" ht="19.95" customHeight="1" x14ac:dyDescent="0.3">
      <c r="A103" s="27" t="s">
        <v>230</v>
      </c>
      <c r="B103" s="24" t="s">
        <v>231</v>
      </c>
      <c r="C103" s="24" t="s">
        <v>232</v>
      </c>
      <c r="D103" s="24" t="s">
        <v>41</v>
      </c>
      <c r="E103" s="25"/>
      <c r="F103" s="25"/>
      <c r="G103" s="25"/>
      <c r="H103" s="4"/>
    </row>
    <row r="104" spans="1:8" ht="19.95" customHeight="1" x14ac:dyDescent="0.3">
      <c r="A104" s="27" t="s">
        <v>233</v>
      </c>
      <c r="B104" s="24" t="s">
        <v>234</v>
      </c>
      <c r="C104" s="24" t="s">
        <v>41</v>
      </c>
      <c r="D104" s="24" t="s">
        <v>41</v>
      </c>
      <c r="E104" s="25">
        <f ca="1">INDIRECT("R[2]C[0]",FALSE)+INDIRECT("R[9]C[0]",FALSE)</f>
        <v>0</v>
      </c>
      <c r="F104" s="25">
        <f ca="1">INDIRECT("R[2]C[0]",FALSE)+INDIRECT("R[9]C[0]",FALSE)</f>
        <v>0</v>
      </c>
      <c r="G104" s="25">
        <f ca="1">INDIRECT("R[2]C[0]",FALSE)+INDIRECT("R[9]C[0]",FALSE)</f>
        <v>0</v>
      </c>
      <c r="H104" s="4"/>
    </row>
    <row r="105" spans="1:8" ht="16.95" customHeight="1" x14ac:dyDescent="0.3">
      <c r="A105" s="27" t="s">
        <v>49</v>
      </c>
      <c r="B105" s="35"/>
      <c r="C105" s="36"/>
      <c r="D105" s="34"/>
      <c r="E105" s="25"/>
      <c r="F105" s="25"/>
      <c r="G105" s="25"/>
      <c r="H105" s="4"/>
    </row>
    <row r="106" spans="1:8" ht="18" customHeight="1" x14ac:dyDescent="0.3">
      <c r="A106" s="27" t="s">
        <v>235</v>
      </c>
      <c r="B106" s="24" t="s">
        <v>236</v>
      </c>
      <c r="C106" s="24" t="s">
        <v>237</v>
      </c>
      <c r="D106" s="24" t="s">
        <v>41</v>
      </c>
      <c r="E106" s="25">
        <f ca="1">INDIRECT("R[2]C[0]",FALSE)+INDIRECT("R[3]C[0]",FALSE)+INDIRECT("R[4]C[0]",FALSE)+INDIRECT("R[5]C[0]",FALSE)+INDIRECT("R[6]C[0]",FALSE)</f>
        <v>0</v>
      </c>
      <c r="F106" s="25">
        <f ca="1">INDIRECT("R[2]C[0]",FALSE)+INDIRECT("R[3]C[0]",FALSE)+INDIRECT("R[4]C[0]",FALSE)+INDIRECT("R[5]C[0]",FALSE)+INDIRECT("R[6]C[0]",FALSE)</f>
        <v>0</v>
      </c>
      <c r="G106" s="25">
        <f ca="1">INDIRECT("R[2]C[0]",FALSE)+INDIRECT("R[3]C[0]",FALSE)+INDIRECT("R[4]C[0]",FALSE)+INDIRECT("R[5]C[0]",FALSE)+INDIRECT("R[6]C[0]",FALSE)</f>
        <v>0</v>
      </c>
      <c r="H106" s="4"/>
    </row>
    <row r="107" spans="1:8" ht="16.95" customHeight="1" x14ac:dyDescent="0.3">
      <c r="A107" s="27" t="s">
        <v>49</v>
      </c>
      <c r="B107" s="24"/>
      <c r="C107" s="24"/>
      <c r="D107" s="34"/>
      <c r="E107" s="25"/>
      <c r="F107" s="25"/>
      <c r="G107" s="25"/>
      <c r="H107" s="4"/>
    </row>
    <row r="108" spans="1:8" ht="30" customHeight="1" x14ac:dyDescent="0.3">
      <c r="A108" s="27" t="s">
        <v>238</v>
      </c>
      <c r="B108" s="24" t="s">
        <v>239</v>
      </c>
      <c r="C108" s="24" t="s">
        <v>237</v>
      </c>
      <c r="D108" s="30" t="s">
        <v>240</v>
      </c>
      <c r="E108" s="25">
        <v>0</v>
      </c>
      <c r="F108" s="25">
        <v>0</v>
      </c>
      <c r="G108" s="25">
        <v>0</v>
      </c>
      <c r="H108" s="4"/>
    </row>
    <row r="109" spans="1:8" ht="30" customHeight="1" x14ac:dyDescent="0.3">
      <c r="A109" s="27" t="s">
        <v>241</v>
      </c>
      <c r="B109" s="24" t="s">
        <v>242</v>
      </c>
      <c r="C109" s="24" t="s">
        <v>237</v>
      </c>
      <c r="D109" s="30" t="s">
        <v>243</v>
      </c>
      <c r="E109" s="25">
        <v>0</v>
      </c>
      <c r="F109" s="25">
        <v>0</v>
      </c>
      <c r="G109" s="25">
        <v>0</v>
      </c>
      <c r="H109" s="4"/>
    </row>
    <row r="110" spans="1:8" ht="30" customHeight="1" x14ac:dyDescent="0.3">
      <c r="A110" s="27" t="s">
        <v>244</v>
      </c>
      <c r="B110" s="24" t="s">
        <v>245</v>
      </c>
      <c r="C110" s="24" t="s">
        <v>237</v>
      </c>
      <c r="D110" s="30" t="s">
        <v>246</v>
      </c>
      <c r="E110" s="25">
        <v>0</v>
      </c>
      <c r="F110" s="25">
        <v>0</v>
      </c>
      <c r="G110" s="25">
        <v>0</v>
      </c>
      <c r="H110" s="4"/>
    </row>
    <row r="111" spans="1:8" ht="30" customHeight="1" x14ac:dyDescent="0.3">
      <c r="A111" s="27" t="s">
        <v>247</v>
      </c>
      <c r="B111" s="24" t="s">
        <v>248</v>
      </c>
      <c r="C111" s="24" t="s">
        <v>237</v>
      </c>
      <c r="D111" s="30" t="s">
        <v>249</v>
      </c>
      <c r="E111" s="25">
        <v>0</v>
      </c>
      <c r="F111" s="25">
        <v>0</v>
      </c>
      <c r="G111" s="25">
        <v>0</v>
      </c>
      <c r="H111" s="4"/>
    </row>
    <row r="112" spans="1:8" ht="24.75" customHeight="1" x14ac:dyDescent="0.3">
      <c r="A112" s="27" t="s">
        <v>250</v>
      </c>
      <c r="B112" s="24" t="s">
        <v>251</v>
      </c>
      <c r="C112" s="24" t="s">
        <v>237</v>
      </c>
      <c r="D112" s="24" t="s">
        <v>252</v>
      </c>
      <c r="E112" s="25">
        <v>0</v>
      </c>
      <c r="F112" s="25">
        <v>0</v>
      </c>
      <c r="G112" s="25">
        <v>0</v>
      </c>
      <c r="H112" s="4"/>
    </row>
    <row r="113" spans="1:8" ht="19.95" customHeight="1" x14ac:dyDescent="0.3">
      <c r="A113" s="27" t="s">
        <v>253</v>
      </c>
      <c r="B113" s="24" t="s">
        <v>254</v>
      </c>
      <c r="C113" s="24" t="s">
        <v>41</v>
      </c>
      <c r="D113" s="24" t="s">
        <v>41</v>
      </c>
      <c r="E113" s="25">
        <f ca="1">INDIRECT("R[1]C[0]",FALSE)</f>
        <v>0</v>
      </c>
      <c r="F113" s="25">
        <f ca="1">INDIRECT("R[1]C[0]",FALSE)</f>
        <v>0</v>
      </c>
      <c r="G113" s="25">
        <f ca="1">INDIRECT("R[1]C[0]",FALSE)</f>
        <v>0</v>
      </c>
      <c r="H113" s="4"/>
    </row>
    <row r="114" spans="1:8" ht="48" customHeight="1" x14ac:dyDescent="0.3">
      <c r="A114" s="27" t="s">
        <v>255</v>
      </c>
      <c r="B114" s="24" t="s">
        <v>256</v>
      </c>
      <c r="C114" s="24" t="s">
        <v>257</v>
      </c>
      <c r="D114" s="24" t="s">
        <v>41</v>
      </c>
      <c r="E114" s="25">
        <v>0</v>
      </c>
      <c r="F114" s="25">
        <v>0</v>
      </c>
      <c r="G114" s="25">
        <v>0</v>
      </c>
      <c r="H114" s="4"/>
    </row>
    <row r="115" spans="1:8" ht="22.05" customHeight="1" x14ac:dyDescent="0.3">
      <c r="A115" s="37" t="s">
        <v>258</v>
      </c>
      <c r="B115" s="28" t="s">
        <v>259</v>
      </c>
      <c r="C115" s="24" t="s">
        <v>41</v>
      </c>
      <c r="D115" s="24" t="s">
        <v>41</v>
      </c>
      <c r="E115" s="25">
        <f ca="1">INDIRECT("R[1]C[0]",FALSE)+INDIRECT("R[22]C[0]",FALSE)+INDIRECT("R[27]C[0]",FALSE)+INDIRECT("R[37]C[0]",FALSE)+INDIRECT("R[45]C[0]",FALSE)</f>
        <v>52241228.100000001</v>
      </c>
      <c r="F115" s="25">
        <f ca="1">INDIRECT("R[1]C[0]",FALSE)+INDIRECT("R[22]C[0]",FALSE)+INDIRECT("R[27]C[0]",FALSE)+INDIRECT("R[37]C[0]",FALSE)+INDIRECT("R[45]C[0]",FALSE)</f>
        <v>49829577</v>
      </c>
      <c r="G115" s="25">
        <f ca="1">INDIRECT("R[1]C[0]",FALSE)+INDIRECT("R[22]C[0]",FALSE)+INDIRECT("R[27]C[0]",FALSE)+INDIRECT("R[37]C[0]",FALSE)+INDIRECT("R[45]C[0]",FALSE)</f>
        <v>49011338</v>
      </c>
      <c r="H115" s="4"/>
    </row>
    <row r="116" spans="1:8" ht="28.5" customHeight="1" x14ac:dyDescent="0.3">
      <c r="A116" s="27" t="s">
        <v>260</v>
      </c>
      <c r="B116" s="24" t="s">
        <v>261</v>
      </c>
      <c r="C116" s="24" t="s">
        <v>41</v>
      </c>
      <c r="D116" s="24" t="s">
        <v>41</v>
      </c>
      <c r="E116" s="25">
        <f ca="1">INDIRECT("R[1]C[0]",FALSE)+INDIRECT("R[4]C[0]",FALSE)+INDIRECT("R[11]C[0]",FALSE)+INDIRECT("R[15]C[0]",FALSE)</f>
        <v>48468901</v>
      </c>
      <c r="F116" s="25">
        <f ca="1">INDIRECT("R[1]C[0]",FALSE)+INDIRECT("R[4]C[0]",FALSE)+INDIRECT("R[11]C[0]",FALSE)+INDIRECT("R[15]C[0]",FALSE)</f>
        <v>47084370</v>
      </c>
      <c r="G116" s="25">
        <f ca="1">INDIRECT("R[1]C[0]",FALSE)+INDIRECT("R[4]C[0]",FALSE)+INDIRECT("R[11]C[0]",FALSE)+INDIRECT("R[15]C[0]",FALSE)</f>
        <v>46251818</v>
      </c>
      <c r="H116" s="4"/>
    </row>
    <row r="117" spans="1:8" ht="28.5" customHeight="1" x14ac:dyDescent="0.3">
      <c r="A117" s="27" t="s">
        <v>262</v>
      </c>
      <c r="B117" s="24" t="s">
        <v>263</v>
      </c>
      <c r="C117" s="14" t="s">
        <v>264</v>
      </c>
      <c r="D117" s="24" t="s">
        <v>41</v>
      </c>
      <c r="E117" s="25">
        <f ca="1">INDIRECT("R[1]C[0]",FALSE)+INDIRECT("R[2]C[0]",FALSE)</f>
        <v>37226498</v>
      </c>
      <c r="F117" s="25">
        <f ca="1">INDIRECT("R[1]C[0]",FALSE)+INDIRECT("R[2]C[0]",FALSE)</f>
        <v>36163110</v>
      </c>
      <c r="G117" s="25">
        <f ca="1">INDIRECT("R[1]C[0]",FALSE)+INDIRECT("R[2]C[0]",FALSE)</f>
        <v>35523669</v>
      </c>
      <c r="H117" s="4"/>
    </row>
    <row r="118" spans="1:8" ht="30.75" customHeight="1" x14ac:dyDescent="0.3">
      <c r="A118" s="27" t="s">
        <v>265</v>
      </c>
      <c r="B118" s="24" t="s">
        <v>266</v>
      </c>
      <c r="C118" s="24" t="s">
        <v>264</v>
      </c>
      <c r="D118" s="24" t="s">
        <v>267</v>
      </c>
      <c r="E118" s="25">
        <v>37116498</v>
      </c>
      <c r="F118" s="25">
        <v>36163110</v>
      </c>
      <c r="G118" s="25">
        <v>35523669</v>
      </c>
      <c r="H118" s="4"/>
    </row>
    <row r="119" spans="1:8" ht="26.25" customHeight="1" x14ac:dyDescent="0.3">
      <c r="A119" s="27" t="s">
        <v>268</v>
      </c>
      <c r="B119" s="24" t="s">
        <v>269</v>
      </c>
      <c r="C119" s="24" t="s">
        <v>264</v>
      </c>
      <c r="D119" s="24" t="s">
        <v>270</v>
      </c>
      <c r="E119" s="25">
        <v>110000</v>
      </c>
      <c r="F119" s="25">
        <v>0</v>
      </c>
      <c r="G119" s="25">
        <v>0</v>
      </c>
      <c r="H119" s="4"/>
    </row>
    <row r="120" spans="1:8" ht="29.25" customHeight="1" x14ac:dyDescent="0.3">
      <c r="A120" s="27" t="s">
        <v>271</v>
      </c>
      <c r="B120" s="24" t="s">
        <v>272</v>
      </c>
      <c r="C120" s="24" t="s">
        <v>273</v>
      </c>
      <c r="D120" s="24" t="s">
        <v>41</v>
      </c>
      <c r="E120" s="25">
        <f ca="1">INDIRECT("R[1]C[0]",FALSE)+INDIRECT("R[2]C[0]",FALSE)+INDIRECT("R[3]C[0]",FALSE)+INDIRECT("R[4]C[0]",FALSE)+INDIRECT("R[5]C[0]",FALSE)+INDIRECT("R[6]C[0]",FALSE)</f>
        <v>0</v>
      </c>
      <c r="F120" s="25">
        <f ca="1">INDIRECT("R[1]C[0]",FALSE)+INDIRECT("R[2]C[0]",FALSE)+INDIRECT("R[3]C[0]",FALSE)+INDIRECT("R[4]C[0]",FALSE)+INDIRECT("R[5]C[0]",FALSE)+INDIRECT("R[6]C[0]",FALSE)</f>
        <v>0</v>
      </c>
      <c r="G120" s="25">
        <f ca="1">INDIRECT("R[1]C[0]",FALSE)+INDIRECT("R[2]C[0]",FALSE)+INDIRECT("R[3]C[0]",FALSE)+INDIRECT("R[4]C[0]",FALSE)+INDIRECT("R[5]C[0]",FALSE)+INDIRECT("R[6]C[0]",FALSE)</f>
        <v>0</v>
      </c>
      <c r="H120" s="4"/>
    </row>
    <row r="121" spans="1:8" ht="30.75" customHeight="1" x14ac:dyDescent="0.3">
      <c r="A121" s="27" t="s">
        <v>274</v>
      </c>
      <c r="B121" s="24" t="s">
        <v>275</v>
      </c>
      <c r="C121" s="24" t="s">
        <v>273</v>
      </c>
      <c r="D121" s="24" t="s">
        <v>276</v>
      </c>
      <c r="E121" s="25">
        <v>0</v>
      </c>
      <c r="F121" s="25">
        <v>0</v>
      </c>
      <c r="G121" s="25">
        <v>0</v>
      </c>
      <c r="H121" s="4"/>
    </row>
    <row r="122" spans="1:8" ht="19.95" customHeight="1" x14ac:dyDescent="0.3">
      <c r="A122" s="27" t="s">
        <v>277</v>
      </c>
      <c r="B122" s="24" t="s">
        <v>278</v>
      </c>
      <c r="C122" s="24" t="s">
        <v>273</v>
      </c>
      <c r="D122" s="24" t="s">
        <v>279</v>
      </c>
      <c r="E122" s="25">
        <v>0</v>
      </c>
      <c r="F122" s="25">
        <v>0</v>
      </c>
      <c r="G122" s="25">
        <v>0</v>
      </c>
      <c r="H122" s="4"/>
    </row>
    <row r="123" spans="1:8" ht="19.95" customHeight="1" x14ac:dyDescent="0.3">
      <c r="A123" s="27" t="s">
        <v>280</v>
      </c>
      <c r="B123" s="24" t="s">
        <v>281</v>
      </c>
      <c r="C123" s="24" t="s">
        <v>273</v>
      </c>
      <c r="D123" s="24" t="s">
        <v>282</v>
      </c>
      <c r="E123" s="25">
        <v>0</v>
      </c>
      <c r="F123" s="25">
        <v>0</v>
      </c>
      <c r="G123" s="25">
        <v>0</v>
      </c>
      <c r="H123" s="4"/>
    </row>
    <row r="124" spans="1:8" ht="19.95" customHeight="1" x14ac:dyDescent="0.3">
      <c r="A124" s="27" t="s">
        <v>283</v>
      </c>
      <c r="B124" s="24" t="s">
        <v>284</v>
      </c>
      <c r="C124" s="24" t="s">
        <v>273</v>
      </c>
      <c r="D124" s="24" t="s">
        <v>285</v>
      </c>
      <c r="E124" s="25">
        <v>0</v>
      </c>
      <c r="F124" s="25">
        <v>0</v>
      </c>
      <c r="G124" s="25">
        <v>0</v>
      </c>
      <c r="H124" s="4"/>
    </row>
    <row r="125" spans="1:8" ht="28.5" customHeight="1" x14ac:dyDescent="0.3">
      <c r="A125" s="27" t="s">
        <v>268</v>
      </c>
      <c r="B125" s="24" t="s">
        <v>286</v>
      </c>
      <c r="C125" s="24" t="s">
        <v>273</v>
      </c>
      <c r="D125" s="24" t="s">
        <v>270</v>
      </c>
      <c r="E125" s="25">
        <v>0</v>
      </c>
      <c r="F125" s="25">
        <v>0</v>
      </c>
      <c r="G125" s="25">
        <v>0</v>
      </c>
      <c r="H125" s="4"/>
    </row>
    <row r="126" spans="1:8" ht="19.95" customHeight="1" x14ac:dyDescent="0.3">
      <c r="A126" s="27" t="s">
        <v>287</v>
      </c>
      <c r="B126" s="24" t="s">
        <v>288</v>
      </c>
      <c r="C126" s="24" t="s">
        <v>273</v>
      </c>
      <c r="D126" s="24" t="s">
        <v>289</v>
      </c>
      <c r="E126" s="25">
        <v>0</v>
      </c>
      <c r="F126" s="25">
        <v>0</v>
      </c>
      <c r="G126" s="25">
        <v>0</v>
      </c>
      <c r="H126" s="4"/>
    </row>
    <row r="127" spans="1:8" ht="33.75" customHeight="1" x14ac:dyDescent="0.3">
      <c r="A127" s="27" t="s">
        <v>290</v>
      </c>
      <c r="B127" s="24" t="s">
        <v>291</v>
      </c>
      <c r="C127" s="24" t="s">
        <v>292</v>
      </c>
      <c r="D127" s="24" t="s">
        <v>41</v>
      </c>
      <c r="E127" s="25">
        <f ca="1">INDIRECT("R[1]C[0]",FALSE)+INDIRECT("R[2]C[0]",FALSE)+INDIRECT("R[3]C[0]",FALSE)</f>
        <v>0</v>
      </c>
      <c r="F127" s="25">
        <f ca="1">INDIRECT("R[1]C[0]",FALSE)+INDIRECT("R[2]C[0]",FALSE)+INDIRECT("R[3]C[0]",FALSE)</f>
        <v>0</v>
      </c>
      <c r="G127" s="25">
        <f ca="1">INDIRECT("R[1]C[0]",FALSE)+INDIRECT("R[2]C[0]",FALSE)+INDIRECT("R[3]C[0]",FALSE)</f>
        <v>0</v>
      </c>
      <c r="H127" s="4"/>
    </row>
    <row r="128" spans="1:8" ht="30" customHeight="1" x14ac:dyDescent="0.3">
      <c r="A128" s="27" t="s">
        <v>293</v>
      </c>
      <c r="B128" s="24" t="s">
        <v>294</v>
      </c>
      <c r="C128" s="24" t="s">
        <v>292</v>
      </c>
      <c r="D128" s="24" t="s">
        <v>282</v>
      </c>
      <c r="E128" s="25">
        <v>0</v>
      </c>
      <c r="F128" s="25">
        <v>0</v>
      </c>
      <c r="G128" s="25">
        <v>0</v>
      </c>
      <c r="H128" s="4"/>
    </row>
    <row r="129" spans="1:8" ht="21" customHeight="1" x14ac:dyDescent="0.3">
      <c r="A129" s="27" t="s">
        <v>283</v>
      </c>
      <c r="B129" s="24" t="s">
        <v>295</v>
      </c>
      <c r="C129" s="24" t="s">
        <v>292</v>
      </c>
      <c r="D129" s="24" t="s">
        <v>285</v>
      </c>
      <c r="E129" s="25">
        <v>0</v>
      </c>
      <c r="F129" s="25">
        <v>0</v>
      </c>
      <c r="G129" s="25">
        <v>0</v>
      </c>
      <c r="H129" s="4"/>
    </row>
    <row r="130" spans="1:8" ht="19.5" customHeight="1" x14ac:dyDescent="0.3">
      <c r="A130" s="27" t="s">
        <v>296</v>
      </c>
      <c r="B130" s="24" t="s">
        <v>297</v>
      </c>
      <c r="C130" s="24" t="s">
        <v>292</v>
      </c>
      <c r="D130" s="24" t="s">
        <v>298</v>
      </c>
      <c r="E130" s="25">
        <v>0</v>
      </c>
      <c r="F130" s="25">
        <v>0</v>
      </c>
      <c r="G130" s="25">
        <v>0</v>
      </c>
      <c r="H130" s="4"/>
    </row>
    <row r="131" spans="1:8" ht="47.25" customHeight="1" x14ac:dyDescent="0.3">
      <c r="A131" s="27" t="s">
        <v>299</v>
      </c>
      <c r="B131" s="24" t="s">
        <v>300</v>
      </c>
      <c r="C131" s="24" t="s">
        <v>301</v>
      </c>
      <c r="D131" s="24" t="s">
        <v>41</v>
      </c>
      <c r="E131" s="25">
        <f ca="1">INDIRECT("R[1]C[0]",FALSE)+INDIRECT("R[2]C[0]",FALSE)+INDIRECT("R[3]C[0]",FALSE)+INDIRECT("R[4]C[0]",FALSE)+INDIRECT("R[5]C[0]",FALSE)</f>
        <v>11242403</v>
      </c>
      <c r="F131" s="25">
        <f ca="1">INDIRECT("R[1]C[0]",FALSE)+INDIRECT("R[2]C[0]",FALSE)+INDIRECT("R[3]C[0]",FALSE)+INDIRECT("R[4]C[0]",FALSE)+INDIRECT("R[5]C[0]",FALSE)</f>
        <v>10921260</v>
      </c>
      <c r="G131" s="25">
        <f ca="1">INDIRECT("R[1]C[0]",FALSE)+INDIRECT("R[2]C[0]",FALSE)+INDIRECT("R[3]C[0]",FALSE)+INDIRECT("R[4]C[0]",FALSE)+INDIRECT("R[5]C[0]",FALSE)</f>
        <v>10728149</v>
      </c>
      <c r="H131" s="4"/>
    </row>
    <row r="132" spans="1:8" ht="30" customHeight="1" x14ac:dyDescent="0.3">
      <c r="A132" s="27" t="s">
        <v>302</v>
      </c>
      <c r="B132" s="24" t="s">
        <v>303</v>
      </c>
      <c r="C132" s="24" t="s">
        <v>301</v>
      </c>
      <c r="D132" s="24" t="s">
        <v>304</v>
      </c>
      <c r="E132" s="25">
        <v>11242403</v>
      </c>
      <c r="F132" s="25">
        <v>10921260</v>
      </c>
      <c r="G132" s="25">
        <v>10728149</v>
      </c>
      <c r="H132" s="4"/>
    </row>
    <row r="133" spans="1:8" ht="22.5" customHeight="1" x14ac:dyDescent="0.3">
      <c r="A133" s="23" t="s">
        <v>305</v>
      </c>
      <c r="B133" s="24" t="s">
        <v>306</v>
      </c>
      <c r="C133" s="24" t="s">
        <v>301</v>
      </c>
      <c r="D133" s="24" t="s">
        <v>282</v>
      </c>
      <c r="E133" s="25">
        <v>0</v>
      </c>
      <c r="F133" s="25">
        <v>0</v>
      </c>
      <c r="G133" s="25">
        <v>0</v>
      </c>
      <c r="H133" s="4"/>
    </row>
    <row r="134" spans="1:8" ht="27.75" customHeight="1" x14ac:dyDescent="0.3">
      <c r="A134" s="27" t="s">
        <v>307</v>
      </c>
      <c r="B134" s="24" t="s">
        <v>308</v>
      </c>
      <c r="C134" s="24" t="s">
        <v>301</v>
      </c>
      <c r="D134" s="24" t="s">
        <v>309</v>
      </c>
      <c r="E134" s="25">
        <v>0</v>
      </c>
      <c r="F134" s="25">
        <v>0</v>
      </c>
      <c r="G134" s="25">
        <v>0</v>
      </c>
      <c r="H134" s="4"/>
    </row>
    <row r="135" spans="1:8" ht="29.25" customHeight="1" x14ac:dyDescent="0.3">
      <c r="A135" s="27" t="s">
        <v>268</v>
      </c>
      <c r="B135" s="24" t="s">
        <v>310</v>
      </c>
      <c r="C135" s="24" t="s">
        <v>301</v>
      </c>
      <c r="D135" s="24" t="s">
        <v>270</v>
      </c>
      <c r="E135" s="25">
        <v>0</v>
      </c>
      <c r="F135" s="25">
        <v>0</v>
      </c>
      <c r="G135" s="25">
        <v>0</v>
      </c>
      <c r="H135" s="4"/>
    </row>
    <row r="136" spans="1:8" ht="19.95" customHeight="1" x14ac:dyDescent="0.3">
      <c r="A136" s="27" t="s">
        <v>287</v>
      </c>
      <c r="B136" s="24" t="s">
        <v>311</v>
      </c>
      <c r="C136" s="24" t="s">
        <v>301</v>
      </c>
      <c r="D136" s="24" t="s">
        <v>289</v>
      </c>
      <c r="E136" s="25">
        <v>0</v>
      </c>
      <c r="F136" s="25">
        <v>0</v>
      </c>
      <c r="G136" s="25">
        <v>0</v>
      </c>
      <c r="H136" s="4"/>
    </row>
    <row r="137" spans="1:8" ht="19.95" customHeight="1" x14ac:dyDescent="0.3">
      <c r="A137" s="27" t="s">
        <v>312</v>
      </c>
      <c r="B137" s="24" t="s">
        <v>313</v>
      </c>
      <c r="C137" s="24" t="s">
        <v>314</v>
      </c>
      <c r="D137" s="24" t="s">
        <v>41</v>
      </c>
      <c r="E137" s="25">
        <f ca="1">INDIRECT("R[1]C[0]",FALSE)</f>
        <v>0</v>
      </c>
      <c r="F137" s="25">
        <f ca="1">INDIRECT("R[1]C[0]",FALSE)</f>
        <v>0</v>
      </c>
      <c r="G137" s="25">
        <f ca="1">INDIRECT("R[1]C[0]",FALSE)</f>
        <v>0</v>
      </c>
      <c r="H137" s="4"/>
    </row>
    <row r="138" spans="1:8" ht="48" customHeight="1" x14ac:dyDescent="0.3">
      <c r="A138" s="27" t="s">
        <v>315</v>
      </c>
      <c r="B138" s="24" t="s">
        <v>316</v>
      </c>
      <c r="C138" s="24" t="s">
        <v>317</v>
      </c>
      <c r="D138" s="24" t="s">
        <v>41</v>
      </c>
      <c r="E138" s="25">
        <f ca="1">INDIRECT("R[1]C[0]",FALSE)+INDIRECT("R[2]C[0]",FALSE)+INDIRECT("R[3]C[0]",FALSE)</f>
        <v>0</v>
      </c>
      <c r="F138" s="25">
        <f ca="1">INDIRECT("R[1]C[0]",FALSE)+INDIRECT("R[2]C[0]",FALSE)+INDIRECT("R[3]C[0]",FALSE)</f>
        <v>0</v>
      </c>
      <c r="G138" s="25">
        <f ca="1">INDIRECT("R[1]C[0]",FALSE)+INDIRECT("R[2]C[0]",FALSE)+INDIRECT("R[3]C[0]",FALSE)</f>
        <v>0</v>
      </c>
      <c r="H138" s="4"/>
    </row>
    <row r="139" spans="1:8" ht="45" customHeight="1" x14ac:dyDescent="0.3">
      <c r="A139" s="27" t="s">
        <v>318</v>
      </c>
      <c r="B139" s="24" t="s">
        <v>319</v>
      </c>
      <c r="C139" s="24" t="s">
        <v>320</v>
      </c>
      <c r="D139" s="24" t="s">
        <v>321</v>
      </c>
      <c r="E139" s="14" t="s">
        <v>322</v>
      </c>
      <c r="F139" s="14" t="s">
        <v>322</v>
      </c>
      <c r="G139" s="14" t="s">
        <v>322</v>
      </c>
      <c r="H139" s="4"/>
    </row>
    <row r="140" spans="1:8" ht="48" customHeight="1" x14ac:dyDescent="0.3">
      <c r="A140" s="27" t="s">
        <v>323</v>
      </c>
      <c r="B140" s="24" t="s">
        <v>324</v>
      </c>
      <c r="C140" s="24" t="s">
        <v>320</v>
      </c>
      <c r="D140" s="24" t="s">
        <v>325</v>
      </c>
      <c r="E140" s="14" t="s">
        <v>322</v>
      </c>
      <c r="F140" s="14" t="s">
        <v>322</v>
      </c>
      <c r="G140" s="14" t="s">
        <v>322</v>
      </c>
      <c r="H140" s="4"/>
    </row>
    <row r="141" spans="1:8" ht="19.95" customHeight="1" x14ac:dyDescent="0.3">
      <c r="A141" s="27" t="s">
        <v>296</v>
      </c>
      <c r="B141" s="24" t="s">
        <v>326</v>
      </c>
      <c r="C141" s="24" t="s">
        <v>320</v>
      </c>
      <c r="D141" s="24" t="s">
        <v>298</v>
      </c>
      <c r="E141" s="25">
        <v>0</v>
      </c>
      <c r="F141" s="25">
        <v>0</v>
      </c>
      <c r="G141" s="25">
        <v>0</v>
      </c>
      <c r="H141" s="4"/>
    </row>
    <row r="142" spans="1:8" ht="19.95" customHeight="1" x14ac:dyDescent="0.3">
      <c r="A142" s="27" t="s">
        <v>327</v>
      </c>
      <c r="B142" s="24" t="s">
        <v>328</v>
      </c>
      <c r="C142" s="24" t="s">
        <v>329</v>
      </c>
      <c r="D142" s="24" t="s">
        <v>41</v>
      </c>
      <c r="E142" s="25">
        <f ca="1">INDIRECT("R[1]C[0]",FALSE)+INDIRECT("R[2]C[0]",FALSE)+INDIRECT("R[3]C[0]",FALSE)</f>
        <v>127891</v>
      </c>
      <c r="F142" s="25">
        <f ca="1">INDIRECT("R[1]C[0]",FALSE)+INDIRECT("R[2]C[0]",FALSE)+INDIRECT("R[3]C[0]",FALSE)</f>
        <v>127891</v>
      </c>
      <c r="G142" s="25">
        <f ca="1">INDIRECT("R[1]C[0]",FALSE)+INDIRECT("R[2]C[0]",FALSE)+INDIRECT("R[3]C[0]",FALSE)</f>
        <v>127891</v>
      </c>
      <c r="H142" s="4"/>
    </row>
    <row r="143" spans="1:8" ht="28.5" customHeight="1" x14ac:dyDescent="0.3">
      <c r="A143" s="27" t="s">
        <v>330</v>
      </c>
      <c r="B143" s="24" t="s">
        <v>331</v>
      </c>
      <c r="C143" s="24" t="s">
        <v>332</v>
      </c>
      <c r="D143" s="24" t="s">
        <v>333</v>
      </c>
      <c r="E143" s="25">
        <v>127891</v>
      </c>
      <c r="F143" s="25">
        <v>127891</v>
      </c>
      <c r="G143" s="25">
        <v>127891</v>
      </c>
      <c r="H143" s="4"/>
    </row>
    <row r="144" spans="1:8" ht="47.25" customHeight="1" x14ac:dyDescent="0.3">
      <c r="A144" s="27" t="s">
        <v>334</v>
      </c>
      <c r="B144" s="24" t="s">
        <v>335</v>
      </c>
      <c r="C144" s="24" t="s">
        <v>336</v>
      </c>
      <c r="D144" s="24" t="s">
        <v>333</v>
      </c>
      <c r="E144" s="25">
        <v>0</v>
      </c>
      <c r="F144" s="25">
        <v>0</v>
      </c>
      <c r="G144" s="25">
        <v>0</v>
      </c>
      <c r="H144" s="4"/>
    </row>
    <row r="145" spans="1:8" ht="28.5" customHeight="1" x14ac:dyDescent="0.3">
      <c r="A145" s="27" t="s">
        <v>337</v>
      </c>
      <c r="B145" s="24" t="s">
        <v>338</v>
      </c>
      <c r="C145" s="24" t="s">
        <v>339</v>
      </c>
      <c r="D145" s="24" t="s">
        <v>41</v>
      </c>
      <c r="E145" s="25">
        <f ca="1">INDIRECT("R[1]C[0]",FALSE)+INDIRECT("R[2]C[0]",FALSE)+INDIRECT("R[3]C[0]",FALSE)+INDIRECT("R[4]C[0]",FALSE)+INDIRECT("R[5]C[0]",FALSE)+INDIRECT("R[6]C[0]",FALSE)</f>
        <v>0</v>
      </c>
      <c r="F145" s="25">
        <f ca="1">INDIRECT("R[1]C[0]",FALSE)+INDIRECT("R[2]C[0]",FALSE)+INDIRECT("R[3]C[0]",FALSE)+INDIRECT("R[4]C[0]",FALSE)+INDIRECT("R[5]C[0]",FALSE)+INDIRECT("R[6]C[0]",FALSE)</f>
        <v>0</v>
      </c>
      <c r="G145" s="25">
        <f ca="1">INDIRECT("R[1]C[0]",FALSE)+INDIRECT("R[2]C[0]",FALSE)+INDIRECT("R[3]C[0]",FALSE)+INDIRECT("R[4]C[0]",FALSE)+INDIRECT("R[5]C[0]",FALSE)+INDIRECT("R[6]C[0]",FALSE)</f>
        <v>0</v>
      </c>
      <c r="H145" s="4"/>
    </row>
    <row r="146" spans="1:8" ht="30" customHeight="1" x14ac:dyDescent="0.3">
      <c r="A146" s="27" t="s">
        <v>340</v>
      </c>
      <c r="B146" s="24" t="s">
        <v>341</v>
      </c>
      <c r="C146" s="24" t="s">
        <v>339</v>
      </c>
      <c r="D146" s="24" t="s">
        <v>333</v>
      </c>
      <c r="E146" s="25">
        <v>0</v>
      </c>
      <c r="F146" s="25">
        <v>0</v>
      </c>
      <c r="G146" s="25">
        <v>0</v>
      </c>
      <c r="H146" s="4"/>
    </row>
    <row r="147" spans="1:8" ht="33.75" customHeight="1" x14ac:dyDescent="0.3">
      <c r="A147" s="27" t="s">
        <v>342</v>
      </c>
      <c r="B147" s="24" t="s">
        <v>343</v>
      </c>
      <c r="C147" s="24" t="s">
        <v>339</v>
      </c>
      <c r="D147" s="24" t="s">
        <v>344</v>
      </c>
      <c r="E147" s="25">
        <v>0</v>
      </c>
      <c r="F147" s="25">
        <v>0</v>
      </c>
      <c r="G147" s="25">
        <v>0</v>
      </c>
      <c r="H147" s="4"/>
    </row>
    <row r="148" spans="1:8" ht="33.75" customHeight="1" x14ac:dyDescent="0.3">
      <c r="A148" s="27" t="s">
        <v>345</v>
      </c>
      <c r="B148" s="24" t="s">
        <v>346</v>
      </c>
      <c r="C148" s="24" t="s">
        <v>339</v>
      </c>
      <c r="D148" s="24" t="s">
        <v>347</v>
      </c>
      <c r="E148" s="25">
        <v>0</v>
      </c>
      <c r="F148" s="25">
        <v>0</v>
      </c>
      <c r="G148" s="25">
        <v>0</v>
      </c>
      <c r="H148" s="4"/>
    </row>
    <row r="149" spans="1:8" ht="23.25" customHeight="1" x14ac:dyDescent="0.3">
      <c r="A149" s="27" t="s">
        <v>348</v>
      </c>
      <c r="B149" s="24" t="s">
        <v>349</v>
      </c>
      <c r="C149" s="24" t="s">
        <v>339</v>
      </c>
      <c r="D149" s="24" t="s">
        <v>350</v>
      </c>
      <c r="E149" s="25">
        <v>0</v>
      </c>
      <c r="F149" s="25">
        <v>0</v>
      </c>
      <c r="G149" s="25">
        <v>0</v>
      </c>
      <c r="H149" s="4"/>
    </row>
    <row r="150" spans="1:8" ht="30" customHeight="1" x14ac:dyDescent="0.3">
      <c r="A150" s="27" t="s">
        <v>351</v>
      </c>
      <c r="B150" s="24" t="s">
        <v>352</v>
      </c>
      <c r="C150" s="24" t="s">
        <v>339</v>
      </c>
      <c r="D150" s="24" t="s">
        <v>298</v>
      </c>
      <c r="E150" s="25">
        <v>0</v>
      </c>
      <c r="F150" s="25">
        <v>0</v>
      </c>
      <c r="G150" s="25">
        <v>0</v>
      </c>
      <c r="H150" s="4"/>
    </row>
    <row r="151" spans="1:8" ht="30" customHeight="1" x14ac:dyDescent="0.3">
      <c r="A151" s="27" t="s">
        <v>353</v>
      </c>
      <c r="B151" s="24" t="s">
        <v>354</v>
      </c>
      <c r="C151" s="24" t="s">
        <v>339</v>
      </c>
      <c r="D151" s="24" t="s">
        <v>355</v>
      </c>
      <c r="E151" s="25">
        <v>0</v>
      </c>
      <c r="F151" s="25">
        <v>0</v>
      </c>
      <c r="G151" s="25">
        <v>0</v>
      </c>
      <c r="H151" s="4"/>
    </row>
    <row r="152" spans="1:8" ht="27.75" customHeight="1" x14ac:dyDescent="0.3">
      <c r="A152" s="27" t="s">
        <v>356</v>
      </c>
      <c r="B152" s="24" t="s">
        <v>357</v>
      </c>
      <c r="C152" s="24" t="s">
        <v>41</v>
      </c>
      <c r="D152" s="24" t="s">
        <v>41</v>
      </c>
      <c r="E152" s="25">
        <f ca="1">INDIRECT("R[1]C[0]",FALSE)</f>
        <v>0</v>
      </c>
      <c r="F152" s="25">
        <f ca="1">INDIRECT("R[1]C[0]",FALSE)</f>
        <v>0</v>
      </c>
      <c r="G152" s="25">
        <f ca="1">INDIRECT("R[1]C[0]",FALSE)</f>
        <v>0</v>
      </c>
      <c r="H152" s="4"/>
    </row>
    <row r="153" spans="1:8" ht="48" customHeight="1" x14ac:dyDescent="0.3">
      <c r="A153" s="27" t="s">
        <v>358</v>
      </c>
      <c r="B153" s="24" t="s">
        <v>359</v>
      </c>
      <c r="C153" s="24" t="s">
        <v>360</v>
      </c>
      <c r="D153" s="24" t="s">
        <v>41</v>
      </c>
      <c r="E153" s="25">
        <f ca="1">INDIRECT("R[1]C[0]",FALSE)+INDIRECT("R[2]C[0]",FALSE)+INDIRECT("R[3]C[0]",FALSE)+INDIRECT("R[4]C[0]",FALSE)+INDIRECT("R[5]C[0]",FALSE)+INDIRECT("R[6]C[0]",FALSE)</f>
        <v>0</v>
      </c>
      <c r="F153" s="25">
        <f ca="1">INDIRECT("R[1]C[0]",FALSE)+INDIRECT("R[2]C[0]",FALSE)+INDIRECT("R[3]C[0]",FALSE)+INDIRECT("R[4]C[0]",FALSE)+INDIRECT("R[5]C[0]",FALSE)+INDIRECT("R[6]C[0]",FALSE)</f>
        <v>0</v>
      </c>
      <c r="G153" s="25">
        <f ca="1">INDIRECT("R[1]C[0]",FALSE)+INDIRECT("R[2]C[0]",FALSE)+INDIRECT("R[3]C[0]",FALSE)+INDIRECT("R[4]C[0]",FALSE)+INDIRECT("R[5]C[0]",FALSE)+INDIRECT("R[6]C[0]",FALSE)</f>
        <v>0</v>
      </c>
      <c r="H153" s="4"/>
    </row>
    <row r="154" spans="1:8" ht="77.25" customHeight="1" x14ac:dyDescent="0.3">
      <c r="A154" s="27" t="s">
        <v>361</v>
      </c>
      <c r="B154" s="24" t="s">
        <v>362</v>
      </c>
      <c r="C154" s="24" t="s">
        <v>360</v>
      </c>
      <c r="D154" s="24" t="s">
        <v>363</v>
      </c>
      <c r="E154" s="25">
        <v>0</v>
      </c>
      <c r="F154" s="25">
        <v>0</v>
      </c>
      <c r="G154" s="25">
        <v>0</v>
      </c>
      <c r="H154" s="4"/>
    </row>
    <row r="155" spans="1:8" ht="56.25" customHeight="1" x14ac:dyDescent="0.3">
      <c r="A155" s="27" t="s">
        <v>364</v>
      </c>
      <c r="B155" s="24" t="s">
        <v>365</v>
      </c>
      <c r="C155" s="24" t="s">
        <v>360</v>
      </c>
      <c r="D155" s="24" t="s">
        <v>344</v>
      </c>
      <c r="E155" s="25">
        <v>0</v>
      </c>
      <c r="F155" s="25">
        <v>0</v>
      </c>
      <c r="G155" s="25">
        <v>0</v>
      </c>
      <c r="H155" s="4"/>
    </row>
    <row r="156" spans="1:8" ht="60.75" customHeight="1" x14ac:dyDescent="0.3">
      <c r="A156" s="27" t="s">
        <v>366</v>
      </c>
      <c r="B156" s="24" t="s">
        <v>367</v>
      </c>
      <c r="C156" s="24" t="s">
        <v>360</v>
      </c>
      <c r="D156" s="24" t="s">
        <v>347</v>
      </c>
      <c r="E156" s="25">
        <v>0</v>
      </c>
      <c r="F156" s="25">
        <v>0</v>
      </c>
      <c r="G156" s="25">
        <v>0</v>
      </c>
      <c r="H156" s="4"/>
    </row>
    <row r="157" spans="1:8" ht="48" customHeight="1" x14ac:dyDescent="0.3">
      <c r="A157" s="27" t="s">
        <v>368</v>
      </c>
      <c r="B157" s="24" t="s">
        <v>369</v>
      </c>
      <c r="C157" s="24" t="s">
        <v>360</v>
      </c>
      <c r="D157" s="24" t="s">
        <v>350</v>
      </c>
      <c r="E157" s="25">
        <v>0</v>
      </c>
      <c r="F157" s="25">
        <v>0</v>
      </c>
      <c r="G157" s="25">
        <v>0</v>
      </c>
      <c r="H157" s="4"/>
    </row>
    <row r="158" spans="1:8" ht="48" customHeight="1" x14ac:dyDescent="0.3">
      <c r="A158" s="27" t="s">
        <v>370</v>
      </c>
      <c r="B158" s="24" t="s">
        <v>371</v>
      </c>
      <c r="C158" s="24" t="s">
        <v>360</v>
      </c>
      <c r="D158" s="24" t="s">
        <v>298</v>
      </c>
      <c r="E158" s="25">
        <v>0</v>
      </c>
      <c r="F158" s="25">
        <v>0</v>
      </c>
      <c r="G158" s="25">
        <v>0</v>
      </c>
      <c r="H158" s="4"/>
    </row>
    <row r="159" spans="1:8" ht="48" customHeight="1" x14ac:dyDescent="0.3">
      <c r="A159" s="27" t="s">
        <v>372</v>
      </c>
      <c r="B159" s="24" t="s">
        <v>373</v>
      </c>
      <c r="C159" s="24" t="s">
        <v>360</v>
      </c>
      <c r="D159" s="24" t="s">
        <v>355</v>
      </c>
      <c r="E159" s="25">
        <v>0</v>
      </c>
      <c r="F159" s="25">
        <v>0</v>
      </c>
      <c r="G159" s="25">
        <v>0</v>
      </c>
      <c r="H159" s="4"/>
    </row>
    <row r="160" spans="1:8" ht="19.95" customHeight="1" x14ac:dyDescent="0.3">
      <c r="A160" s="27" t="s">
        <v>374</v>
      </c>
      <c r="B160" s="24" t="s">
        <v>375</v>
      </c>
      <c r="C160" s="24" t="s">
        <v>41</v>
      </c>
      <c r="D160" s="24" t="s">
        <v>41</v>
      </c>
      <c r="E160" s="25">
        <f ca="1">INDIRECT("R[1]C[0]",FALSE)+INDIRECT("R[9]C[0]",FALSE)+INDIRECT("R[31]C[0]",FALSE)</f>
        <v>3644436.0999999996</v>
      </c>
      <c r="F160" s="25">
        <f ca="1">INDIRECT("R[1]C[0]",FALSE)+INDIRECT("R[9]C[0]",FALSE)+INDIRECT("R[31]C[0]",FALSE)</f>
        <v>2617316</v>
      </c>
      <c r="G160" s="25">
        <f ca="1">INDIRECT("R[1]C[0]",FALSE)+INDIRECT("R[9]C[0]",FALSE)+INDIRECT("R[31]C[0]",FALSE)</f>
        <v>2631629</v>
      </c>
      <c r="H160" s="4"/>
    </row>
    <row r="161" spans="1:8" ht="30" customHeight="1" x14ac:dyDescent="0.3">
      <c r="A161" s="27" t="s">
        <v>376</v>
      </c>
      <c r="B161" s="24" t="s">
        <v>377</v>
      </c>
      <c r="C161" s="24" t="s">
        <v>378</v>
      </c>
      <c r="D161" s="24" t="s">
        <v>41</v>
      </c>
      <c r="E161" s="25">
        <f ca="1">INDIRECT("R[2]C[0]",FALSE)+INDIRECT("R[3]C[0]",FALSE)+INDIRECT("R[4]C[0]",FALSE)+INDIRECT("R[5]C[0]",FALSE)+INDIRECT("R[6]C[0]",FALSE)+INDIRECT("R[7]C[0]",FALSE)</f>
        <v>0</v>
      </c>
      <c r="F161" s="25">
        <f ca="1">INDIRECT("R[2]C[0]",FALSE)+INDIRECT("R[3]C[0]",FALSE)+INDIRECT("R[4]C[0]",FALSE)+INDIRECT("R[5]C[0]",FALSE)+INDIRECT("R[6]C[0]",FALSE)+INDIRECT("R[7]C[0]",FALSE)</f>
        <v>0</v>
      </c>
      <c r="G161" s="25">
        <f ca="1">INDIRECT("R[2]C[0]",FALSE)+INDIRECT("R[3]C[0]",FALSE)+INDIRECT("R[4]C[0]",FALSE)+INDIRECT("R[5]C[0]",FALSE)+INDIRECT("R[6]C[0]",FALSE)+INDIRECT("R[7]C[0]",FALSE)</f>
        <v>0</v>
      </c>
      <c r="H161" s="4"/>
    </row>
    <row r="162" spans="1:8" ht="19.95" customHeight="1" x14ac:dyDescent="0.3">
      <c r="A162" s="27" t="s">
        <v>379</v>
      </c>
      <c r="B162" s="24"/>
      <c r="C162" s="24"/>
      <c r="D162" s="24"/>
      <c r="E162" s="25"/>
      <c r="F162" s="25"/>
      <c r="G162" s="25"/>
      <c r="H162" s="4"/>
    </row>
    <row r="163" spans="1:8" ht="19.95" customHeight="1" x14ac:dyDescent="0.3">
      <c r="A163" s="27" t="s">
        <v>380</v>
      </c>
      <c r="B163" s="24" t="s">
        <v>381</v>
      </c>
      <c r="C163" s="24" t="s">
        <v>378</v>
      </c>
      <c r="D163" s="24" t="s">
        <v>382</v>
      </c>
      <c r="E163" s="25">
        <v>0</v>
      </c>
      <c r="F163" s="25">
        <v>0</v>
      </c>
      <c r="G163" s="25">
        <v>0</v>
      </c>
      <c r="H163" s="4"/>
    </row>
    <row r="164" spans="1:8" ht="19.95" customHeight="1" x14ac:dyDescent="0.3">
      <c r="A164" s="27" t="s">
        <v>283</v>
      </c>
      <c r="B164" s="24" t="s">
        <v>383</v>
      </c>
      <c r="C164" s="24" t="s">
        <v>378</v>
      </c>
      <c r="D164" s="24" t="s">
        <v>285</v>
      </c>
      <c r="E164" s="25">
        <v>0</v>
      </c>
      <c r="F164" s="25">
        <v>0</v>
      </c>
      <c r="G164" s="25">
        <v>0</v>
      </c>
      <c r="H164" s="4"/>
    </row>
    <row r="165" spans="1:8" ht="19.95" customHeight="1" x14ac:dyDescent="0.3">
      <c r="A165" s="27" t="s">
        <v>384</v>
      </c>
      <c r="B165" s="24" t="s">
        <v>385</v>
      </c>
      <c r="C165" s="24" t="s">
        <v>378</v>
      </c>
      <c r="D165" s="24" t="s">
        <v>386</v>
      </c>
      <c r="E165" s="25">
        <v>0</v>
      </c>
      <c r="F165" s="25">
        <v>0</v>
      </c>
      <c r="G165" s="25">
        <v>0</v>
      </c>
      <c r="H165" s="4"/>
    </row>
    <row r="166" spans="1:8" ht="19.95" customHeight="1" x14ac:dyDescent="0.3">
      <c r="A166" s="27" t="s">
        <v>387</v>
      </c>
      <c r="B166" s="24" t="s">
        <v>388</v>
      </c>
      <c r="C166" s="24" t="s">
        <v>378</v>
      </c>
      <c r="D166" s="24" t="s">
        <v>389</v>
      </c>
      <c r="E166" s="25">
        <v>0</v>
      </c>
      <c r="F166" s="25">
        <v>0</v>
      </c>
      <c r="G166" s="25">
        <v>0</v>
      </c>
      <c r="H166" s="4"/>
    </row>
    <row r="167" spans="1:8" ht="19.95" customHeight="1" x14ac:dyDescent="0.3">
      <c r="A167" s="27" t="s">
        <v>390</v>
      </c>
      <c r="B167" s="24" t="s">
        <v>391</v>
      </c>
      <c r="C167" s="24" t="s">
        <v>378</v>
      </c>
      <c r="D167" s="24" t="s">
        <v>392</v>
      </c>
      <c r="E167" s="25">
        <v>0</v>
      </c>
      <c r="F167" s="25">
        <v>0</v>
      </c>
      <c r="G167" s="25">
        <v>0</v>
      </c>
      <c r="H167" s="4"/>
    </row>
    <row r="168" spans="1:8" ht="19.95" customHeight="1" x14ac:dyDescent="0.3">
      <c r="A168" s="27" t="s">
        <v>393</v>
      </c>
      <c r="B168" s="24" t="s">
        <v>394</v>
      </c>
      <c r="C168" s="24" t="s">
        <v>378</v>
      </c>
      <c r="D168" s="24" t="s">
        <v>395</v>
      </c>
      <c r="E168" s="25">
        <v>0</v>
      </c>
      <c r="F168" s="25">
        <v>0</v>
      </c>
      <c r="G168" s="25">
        <v>0</v>
      </c>
      <c r="H168" s="4"/>
    </row>
    <row r="169" spans="1:8" ht="19.95" customHeight="1" x14ac:dyDescent="0.3">
      <c r="A169" s="27" t="s">
        <v>396</v>
      </c>
      <c r="B169" s="24" t="s">
        <v>397</v>
      </c>
      <c r="C169" s="24" t="s">
        <v>398</v>
      </c>
      <c r="D169" s="24" t="s">
        <v>41</v>
      </c>
      <c r="E169" s="25">
        <f ca="1">INDIRECT("R[2]C[0]",FALSE)+INDIRECT("R[3]C[0]",FALSE)+INDIRECT("R[4]C[0]",FALSE)+INDIRECT("R[5]C[0]",FALSE)+INDIRECT("R[6]C[0]",FALSE)+INDIRECT("R[7]C[0]",FALSE)+INDIRECT("R[8]C[0]",FALSE)+INDIRECT("R[9]C[0]",FALSE)+INDIRECT("R[10]C[0]",FALSE)+INDIRECT("R[11]C[0]",FALSE)+INDIRECT("R[12]C[0]",FALSE)+INDIRECT("R[13]C[0]",FALSE)+INDIRECT("R[14]C[0]",FALSE)+INDIRECT("R[15]C[0]",FALSE)+INDIRECT("R[16]C[0]",FALSE)+INDIRECT("R[17]C[0]",FALSE)+INDIRECT("R[18]C[0]",FALSE)+INDIRECT("R[19]C[0]",FALSE)+INDIRECT("R[20]C[0]",FALSE)+INDIRECT("R[21]C[0]",FALSE)</f>
        <v>2225097.17</v>
      </c>
      <c r="F169" s="25">
        <f ca="1">INDIRECT("R[2]C[0]",FALSE)+INDIRECT("R[3]C[0]",FALSE)+INDIRECT("R[4]C[0]",FALSE)+INDIRECT("R[5]C[0]",FALSE)+INDIRECT("R[6]C[0]",FALSE)+INDIRECT("R[7]C[0]",FALSE)+INDIRECT("R[8]C[0]",FALSE)+INDIRECT("R[9]C[0]",FALSE)+INDIRECT("R[10]C[0]",FALSE)+INDIRECT("R[11]C[0]",FALSE)+INDIRECT("R[12]C[0]",FALSE)+INDIRECT("R[13]C[0]",FALSE)+INDIRECT("R[14]C[0]",FALSE)+INDIRECT("R[15]C[0]",FALSE)+INDIRECT("R[16]C[0]",FALSE)+INDIRECT("R[17]C[0]",FALSE)+INDIRECT("R[18]C[0]",FALSE)+INDIRECT("R[19]C[0]",FALSE)+INDIRECT("R[20]C[0]",FALSE)+INDIRECT("R[21]C[0]",FALSE)</f>
        <v>1367977.07</v>
      </c>
      <c r="G169" s="25">
        <f ca="1">INDIRECT("R[2]C[0]",FALSE)+INDIRECT("R[3]C[0]",FALSE)+INDIRECT("R[4]C[0]",FALSE)+INDIRECT("R[5]C[0]",FALSE)+INDIRECT("R[6]C[0]",FALSE)+INDIRECT("R[7]C[0]",FALSE)+INDIRECT("R[8]C[0]",FALSE)+INDIRECT("R[9]C[0]",FALSE)+INDIRECT("R[10]C[0]",FALSE)+INDIRECT("R[11]C[0]",FALSE)+INDIRECT("R[12]C[0]",FALSE)+INDIRECT("R[13]C[0]",FALSE)+INDIRECT("R[14]C[0]",FALSE)+INDIRECT("R[15]C[0]",FALSE)+INDIRECT("R[16]C[0]",FALSE)+INDIRECT("R[17]C[0]",FALSE)+INDIRECT("R[18]C[0]",FALSE)+INDIRECT("R[19]C[0]",FALSE)+INDIRECT("R[20]C[0]",FALSE)+INDIRECT("R[21]C[0]",FALSE)</f>
        <v>1382290.07</v>
      </c>
      <c r="H169" s="4"/>
    </row>
    <row r="170" spans="1:8" ht="16.5" customHeight="1" x14ac:dyDescent="0.3">
      <c r="A170" s="27" t="s">
        <v>379</v>
      </c>
      <c r="B170" s="24"/>
      <c r="C170" s="24"/>
      <c r="D170" s="24"/>
      <c r="E170" s="25"/>
      <c r="F170" s="25"/>
      <c r="G170" s="25"/>
      <c r="H170" s="4"/>
    </row>
    <row r="171" spans="1:8" ht="19.95" customHeight="1" x14ac:dyDescent="0.3">
      <c r="A171" s="27" t="s">
        <v>399</v>
      </c>
      <c r="B171" s="24" t="s">
        <v>400</v>
      </c>
      <c r="C171" s="24" t="s">
        <v>398</v>
      </c>
      <c r="D171" s="24" t="s">
        <v>401</v>
      </c>
      <c r="E171" s="25">
        <v>144627</v>
      </c>
      <c r="F171" s="25">
        <v>144627</v>
      </c>
      <c r="G171" s="25">
        <v>144627</v>
      </c>
      <c r="H171" s="4"/>
    </row>
    <row r="172" spans="1:8" ht="19.95" customHeight="1" x14ac:dyDescent="0.3">
      <c r="A172" s="27" t="s">
        <v>280</v>
      </c>
      <c r="B172" s="24" t="s">
        <v>402</v>
      </c>
      <c r="C172" s="24" t="s">
        <v>398</v>
      </c>
      <c r="D172" s="24" t="s">
        <v>282</v>
      </c>
      <c r="E172" s="25">
        <v>0</v>
      </c>
      <c r="F172" s="25">
        <v>0</v>
      </c>
      <c r="G172" s="25">
        <v>0</v>
      </c>
      <c r="H172" s="4"/>
    </row>
    <row r="173" spans="1:8" ht="19.95" customHeight="1" x14ac:dyDescent="0.3">
      <c r="A173" s="27" t="s">
        <v>403</v>
      </c>
      <c r="B173" s="24" t="s">
        <v>404</v>
      </c>
      <c r="C173" s="24" t="s">
        <v>398</v>
      </c>
      <c r="D173" s="24" t="s">
        <v>405</v>
      </c>
      <c r="E173" s="25">
        <v>105187.07</v>
      </c>
      <c r="F173" s="25">
        <v>85187.07</v>
      </c>
      <c r="G173" s="25">
        <v>85187.07</v>
      </c>
      <c r="H173" s="4"/>
    </row>
    <row r="174" spans="1:8" ht="39" customHeight="1" x14ac:dyDescent="0.3">
      <c r="A174" s="27" t="s">
        <v>406</v>
      </c>
      <c r="B174" s="24" t="s">
        <v>407</v>
      </c>
      <c r="C174" s="24" t="s">
        <v>398</v>
      </c>
      <c r="D174" s="24" t="s">
        <v>408</v>
      </c>
      <c r="E174" s="25">
        <v>0</v>
      </c>
      <c r="F174" s="25">
        <v>0</v>
      </c>
      <c r="G174" s="25">
        <v>0</v>
      </c>
      <c r="H174" s="4"/>
    </row>
    <row r="175" spans="1:8" ht="19.95" customHeight="1" x14ac:dyDescent="0.3">
      <c r="A175" s="27" t="s">
        <v>380</v>
      </c>
      <c r="B175" s="24" t="s">
        <v>409</v>
      </c>
      <c r="C175" s="24" t="s">
        <v>398</v>
      </c>
      <c r="D175" s="24" t="s">
        <v>382</v>
      </c>
      <c r="E175" s="25">
        <v>523200</v>
      </c>
      <c r="F175" s="25">
        <v>273200</v>
      </c>
      <c r="G175" s="25">
        <v>273200</v>
      </c>
      <c r="H175" s="4"/>
    </row>
    <row r="176" spans="1:8" ht="19.95" customHeight="1" x14ac:dyDescent="0.3">
      <c r="A176" s="27" t="s">
        <v>283</v>
      </c>
      <c r="B176" s="24" t="s">
        <v>410</v>
      </c>
      <c r="C176" s="24" t="s">
        <v>398</v>
      </c>
      <c r="D176" s="24" t="s">
        <v>285</v>
      </c>
      <c r="E176" s="25">
        <v>606581</v>
      </c>
      <c r="F176" s="25">
        <v>273181</v>
      </c>
      <c r="G176" s="25">
        <v>273181</v>
      </c>
      <c r="H176" s="4"/>
    </row>
    <row r="177" spans="1:8" ht="19.95" customHeight="1" x14ac:dyDescent="0.3">
      <c r="A177" s="27" t="s">
        <v>411</v>
      </c>
      <c r="B177" s="24" t="s">
        <v>412</v>
      </c>
      <c r="C177" s="24" t="s">
        <v>398</v>
      </c>
      <c r="D177" s="24" t="s">
        <v>413</v>
      </c>
      <c r="E177" s="25">
        <v>0</v>
      </c>
      <c r="F177" s="25">
        <v>0</v>
      </c>
      <c r="G177" s="25">
        <v>0</v>
      </c>
      <c r="H177" s="4"/>
    </row>
    <row r="178" spans="1:8" ht="19.95" customHeight="1" x14ac:dyDescent="0.3">
      <c r="A178" s="27" t="s">
        <v>384</v>
      </c>
      <c r="B178" s="24" t="s">
        <v>414</v>
      </c>
      <c r="C178" s="24" t="s">
        <v>398</v>
      </c>
      <c r="D178" s="24" t="s">
        <v>386</v>
      </c>
      <c r="E178" s="25">
        <v>0</v>
      </c>
      <c r="F178" s="25">
        <v>0</v>
      </c>
      <c r="G178" s="25">
        <v>0</v>
      </c>
      <c r="H178" s="4"/>
    </row>
    <row r="179" spans="1:8" ht="19.95" customHeight="1" x14ac:dyDescent="0.3">
      <c r="A179" s="27" t="s">
        <v>415</v>
      </c>
      <c r="B179" s="24" t="s">
        <v>416</v>
      </c>
      <c r="C179" s="24" t="s">
        <v>398</v>
      </c>
      <c r="D179" s="24" t="s">
        <v>355</v>
      </c>
      <c r="E179" s="25">
        <v>0</v>
      </c>
      <c r="F179" s="25">
        <v>0</v>
      </c>
      <c r="G179" s="25">
        <v>0</v>
      </c>
      <c r="H179" s="4"/>
    </row>
    <row r="180" spans="1:8" ht="19.95" customHeight="1" x14ac:dyDescent="0.3">
      <c r="A180" s="27" t="s">
        <v>387</v>
      </c>
      <c r="B180" s="24" t="s">
        <v>417</v>
      </c>
      <c r="C180" s="24" t="s">
        <v>398</v>
      </c>
      <c r="D180" s="24" t="s">
        <v>389</v>
      </c>
      <c r="E180" s="25">
        <v>745502.1</v>
      </c>
      <c r="F180" s="25">
        <v>591782</v>
      </c>
      <c r="G180" s="25">
        <v>606095</v>
      </c>
      <c r="H180" s="4"/>
    </row>
    <row r="181" spans="1:8" ht="30" customHeight="1" x14ac:dyDescent="0.3">
      <c r="A181" s="27" t="s">
        <v>418</v>
      </c>
      <c r="B181" s="24" t="s">
        <v>419</v>
      </c>
      <c r="C181" s="24" t="s">
        <v>398</v>
      </c>
      <c r="D181" s="24" t="s">
        <v>420</v>
      </c>
      <c r="E181" s="25">
        <v>0</v>
      </c>
      <c r="F181" s="25">
        <v>0</v>
      </c>
      <c r="G181" s="25">
        <v>0</v>
      </c>
      <c r="H181" s="4"/>
    </row>
    <row r="182" spans="1:8" ht="19.95" customHeight="1" x14ac:dyDescent="0.3">
      <c r="A182" s="27" t="s">
        <v>421</v>
      </c>
      <c r="B182" s="24" t="s">
        <v>422</v>
      </c>
      <c r="C182" s="24" t="s">
        <v>398</v>
      </c>
      <c r="D182" s="24" t="s">
        <v>423</v>
      </c>
      <c r="E182" s="25">
        <v>0</v>
      </c>
      <c r="F182" s="25">
        <v>0</v>
      </c>
      <c r="G182" s="25">
        <v>0</v>
      </c>
      <c r="H182" s="4"/>
    </row>
    <row r="183" spans="1:8" ht="19.95" customHeight="1" x14ac:dyDescent="0.3">
      <c r="A183" s="27" t="s">
        <v>424</v>
      </c>
      <c r="B183" s="24" t="s">
        <v>425</v>
      </c>
      <c r="C183" s="24" t="s">
        <v>398</v>
      </c>
      <c r="D183" s="24" t="s">
        <v>426</v>
      </c>
      <c r="E183" s="25">
        <v>0</v>
      </c>
      <c r="F183" s="25">
        <v>0</v>
      </c>
      <c r="G183" s="25">
        <v>0</v>
      </c>
      <c r="H183" s="4"/>
    </row>
    <row r="184" spans="1:8" ht="19.95" customHeight="1" x14ac:dyDescent="0.3">
      <c r="A184" s="27" t="s">
        <v>390</v>
      </c>
      <c r="B184" s="24" t="s">
        <v>427</v>
      </c>
      <c r="C184" s="24" t="s">
        <v>398</v>
      </c>
      <c r="D184" s="24" t="s">
        <v>392</v>
      </c>
      <c r="E184" s="25">
        <v>50000</v>
      </c>
      <c r="F184" s="25">
        <v>0</v>
      </c>
      <c r="G184" s="25">
        <v>0</v>
      </c>
      <c r="H184" s="4"/>
    </row>
    <row r="185" spans="1:8" ht="19.95" customHeight="1" x14ac:dyDescent="0.3">
      <c r="A185" s="27" t="s">
        <v>428</v>
      </c>
      <c r="B185" s="24" t="s">
        <v>429</v>
      </c>
      <c r="C185" s="24" t="s">
        <v>398</v>
      </c>
      <c r="D185" s="24" t="s">
        <v>430</v>
      </c>
      <c r="E185" s="25">
        <v>0</v>
      </c>
      <c r="F185" s="25">
        <v>0</v>
      </c>
      <c r="G185" s="25">
        <v>0</v>
      </c>
      <c r="H185" s="4"/>
    </row>
    <row r="186" spans="1:8" ht="19.95" customHeight="1" x14ac:dyDescent="0.3">
      <c r="A186" s="27" t="s">
        <v>393</v>
      </c>
      <c r="B186" s="24" t="s">
        <v>431</v>
      </c>
      <c r="C186" s="24" t="s">
        <v>398</v>
      </c>
      <c r="D186" s="24" t="s">
        <v>395</v>
      </c>
      <c r="E186" s="25">
        <v>50000</v>
      </c>
      <c r="F186" s="25">
        <v>0</v>
      </c>
      <c r="G186" s="25">
        <v>0</v>
      </c>
      <c r="H186" s="4"/>
    </row>
    <row r="187" spans="1:8" ht="27.75" customHeight="1" x14ac:dyDescent="0.3">
      <c r="A187" s="27" t="s">
        <v>432</v>
      </c>
      <c r="B187" s="24" t="s">
        <v>433</v>
      </c>
      <c r="C187" s="24" t="s">
        <v>398</v>
      </c>
      <c r="D187" s="24" t="s">
        <v>434</v>
      </c>
      <c r="E187" s="25">
        <v>0</v>
      </c>
      <c r="F187" s="25">
        <v>0</v>
      </c>
      <c r="G187" s="25">
        <v>0</v>
      </c>
      <c r="H187" s="4"/>
    </row>
    <row r="188" spans="1:8" ht="32.25" customHeight="1" x14ac:dyDescent="0.3">
      <c r="A188" s="27" t="s">
        <v>435</v>
      </c>
      <c r="B188" s="24" t="s">
        <v>436</v>
      </c>
      <c r="C188" s="24" t="s">
        <v>398</v>
      </c>
      <c r="D188" s="24" t="s">
        <v>437</v>
      </c>
      <c r="E188" s="25">
        <v>0</v>
      </c>
      <c r="F188" s="25">
        <v>0</v>
      </c>
      <c r="G188" s="25">
        <v>0</v>
      </c>
      <c r="H188" s="4"/>
    </row>
    <row r="189" spans="1:8" ht="47.25" customHeight="1" x14ac:dyDescent="0.3">
      <c r="A189" s="27" t="s">
        <v>438</v>
      </c>
      <c r="B189" s="24" t="s">
        <v>439</v>
      </c>
      <c r="C189" s="24" t="s">
        <v>398</v>
      </c>
      <c r="D189" s="24" t="s">
        <v>440</v>
      </c>
      <c r="E189" s="25">
        <v>0</v>
      </c>
      <c r="F189" s="25">
        <v>0</v>
      </c>
      <c r="G189" s="25">
        <v>0</v>
      </c>
      <c r="H189" s="4"/>
    </row>
    <row r="190" spans="1:8" ht="47.25" customHeight="1" x14ac:dyDescent="0.3">
      <c r="A190" s="27" t="s">
        <v>441</v>
      </c>
      <c r="B190" s="24" t="s">
        <v>442</v>
      </c>
      <c r="C190" s="24" t="s">
        <v>398</v>
      </c>
      <c r="D190" s="24" t="s">
        <v>443</v>
      </c>
      <c r="E190" s="25">
        <v>0</v>
      </c>
      <c r="F190" s="25">
        <v>0</v>
      </c>
      <c r="G190" s="25">
        <v>0</v>
      </c>
      <c r="H190" s="4"/>
    </row>
    <row r="191" spans="1:8" ht="25.5" customHeight="1" x14ac:dyDescent="0.3">
      <c r="A191" s="23" t="s">
        <v>444</v>
      </c>
      <c r="B191" s="24" t="s">
        <v>445</v>
      </c>
      <c r="C191" s="24" t="s">
        <v>446</v>
      </c>
      <c r="D191" s="14" t="s">
        <v>41</v>
      </c>
      <c r="E191" s="25">
        <f ca="1">INDIRECT("R[2]C[0]",FALSE)</f>
        <v>1419338.93</v>
      </c>
      <c r="F191" s="25">
        <f ca="1">INDIRECT("R[2]C[0]",FALSE)</f>
        <v>1249338.93</v>
      </c>
      <c r="G191" s="25">
        <f ca="1">INDIRECT("R[2]C[0]",FALSE)</f>
        <v>1249338.93</v>
      </c>
      <c r="H191" s="4"/>
    </row>
    <row r="192" spans="1:8" ht="16.5" customHeight="1" x14ac:dyDescent="0.3">
      <c r="A192" s="27" t="s">
        <v>49</v>
      </c>
      <c r="B192" s="24"/>
      <c r="C192" s="24"/>
      <c r="D192" s="14"/>
      <c r="E192" s="25"/>
      <c r="F192" s="25"/>
      <c r="G192" s="25"/>
      <c r="H192" s="4"/>
    </row>
    <row r="193" spans="1:8" ht="22.5" customHeight="1" x14ac:dyDescent="0.3">
      <c r="A193" s="27" t="s">
        <v>403</v>
      </c>
      <c r="B193" s="24" t="s">
        <v>447</v>
      </c>
      <c r="C193" s="24" t="s">
        <v>446</v>
      </c>
      <c r="D193" s="24" t="s">
        <v>405</v>
      </c>
      <c r="E193" s="25">
        <v>1419338.93</v>
      </c>
      <c r="F193" s="25">
        <v>1249338.93</v>
      </c>
      <c r="G193" s="25">
        <v>1249338.93</v>
      </c>
      <c r="H193" s="4"/>
    </row>
    <row r="194" spans="1:8" ht="22.5" customHeight="1" x14ac:dyDescent="0.3">
      <c r="A194" s="37" t="s">
        <v>448</v>
      </c>
      <c r="B194" s="38" t="s">
        <v>449</v>
      </c>
      <c r="C194" s="38" t="s">
        <v>450</v>
      </c>
      <c r="D194" s="14" t="s">
        <v>41</v>
      </c>
      <c r="E194" s="25">
        <f ca="1">INDIRECT("R[1]C[0]",FALSE)+INDIRECT("R[2]C[0]",FALSE)</f>
        <v>0</v>
      </c>
      <c r="F194" s="25">
        <f ca="1">INDIRECT("R[1]C[0]",FALSE)+INDIRECT("R[2]C[0]",FALSE)</f>
        <v>0</v>
      </c>
      <c r="G194" s="25">
        <f ca="1">INDIRECT("R[1]C[0]",FALSE)+INDIRECT("R[2]C[0]",FALSE)</f>
        <v>0</v>
      </c>
      <c r="H194" s="4"/>
    </row>
    <row r="195" spans="1:8" ht="36" customHeight="1" x14ac:dyDescent="0.3">
      <c r="A195" s="27" t="s">
        <v>451</v>
      </c>
      <c r="B195" s="30" t="s">
        <v>452</v>
      </c>
      <c r="C195" s="30" t="s">
        <v>232</v>
      </c>
      <c r="D195" s="14" t="s">
        <v>41</v>
      </c>
      <c r="E195" s="25">
        <v>0</v>
      </c>
      <c r="F195" s="25">
        <v>0</v>
      </c>
      <c r="G195" s="25">
        <v>0</v>
      </c>
      <c r="H195" s="4"/>
    </row>
    <row r="196" spans="1:8" ht="18.75" customHeight="1" x14ac:dyDescent="0.3">
      <c r="A196" s="39" t="s">
        <v>453</v>
      </c>
      <c r="B196" s="40" t="s">
        <v>454</v>
      </c>
      <c r="C196" s="19" t="s">
        <v>232</v>
      </c>
      <c r="D196" s="19" t="s">
        <v>41</v>
      </c>
      <c r="E196" s="41">
        <v>0</v>
      </c>
      <c r="F196" s="41">
        <v>0</v>
      </c>
      <c r="G196" s="41">
        <v>0</v>
      </c>
      <c r="H196" s="4"/>
    </row>
    <row r="197" spans="1:8" ht="20.25" customHeight="1" x14ac:dyDescent="0.3">
      <c r="A197" s="37" t="s">
        <v>455</v>
      </c>
      <c r="B197" s="38" t="s">
        <v>456</v>
      </c>
      <c r="C197" s="38" t="s">
        <v>41</v>
      </c>
      <c r="D197" s="14" t="s">
        <v>41</v>
      </c>
      <c r="E197" s="25">
        <f ca="1">INDIRECT("R[1]C[0]",FALSE)</f>
        <v>0</v>
      </c>
      <c r="F197" s="25">
        <f ca="1">INDIRECT("R[1]C[0]",FALSE)</f>
        <v>0</v>
      </c>
      <c r="G197" s="25">
        <f ca="1">INDIRECT("R[1]C[0]",FALSE)</f>
        <v>0</v>
      </c>
      <c r="H197" s="4"/>
    </row>
    <row r="198" spans="1:8" ht="30" customHeight="1" x14ac:dyDescent="0.3">
      <c r="A198" s="27" t="s">
        <v>457</v>
      </c>
      <c r="B198" s="30" t="s">
        <v>458</v>
      </c>
      <c r="C198" s="30" t="s">
        <v>459</v>
      </c>
      <c r="D198" s="14" t="s">
        <v>41</v>
      </c>
      <c r="E198" s="25">
        <v>0</v>
      </c>
      <c r="F198" s="25">
        <v>0</v>
      </c>
      <c r="G198" s="25">
        <v>0</v>
      </c>
      <c r="H198" s="4"/>
    </row>
    <row r="199" spans="1:8" ht="14.25" customHeight="1" x14ac:dyDescent="0.3">
      <c r="A199" s="42"/>
      <c r="B199" s="43"/>
      <c r="C199" s="43"/>
      <c r="D199" s="44"/>
      <c r="E199" s="45"/>
      <c r="F199" s="45"/>
      <c r="G199" s="45"/>
      <c r="H199" s="4"/>
    </row>
    <row r="200" spans="1:8" ht="34.5" customHeight="1" x14ac:dyDescent="0.3">
      <c r="A200" s="46" t="s">
        <v>460</v>
      </c>
      <c r="B200" s="95" t="s">
        <v>644</v>
      </c>
      <c r="C200" s="96"/>
      <c r="D200" s="97"/>
      <c r="E200" s="98"/>
      <c r="F200" s="95" t="s">
        <v>3</v>
      </c>
      <c r="G200" s="96"/>
      <c r="H200" s="4"/>
    </row>
    <row r="201" spans="1:8" ht="11.25" customHeight="1" x14ac:dyDescent="0.3">
      <c r="A201" s="47" t="s">
        <v>461</v>
      </c>
      <c r="B201" s="99" t="s">
        <v>462</v>
      </c>
      <c r="C201" s="100"/>
      <c r="D201" s="101" t="s">
        <v>4</v>
      </c>
      <c r="E201" s="102"/>
      <c r="F201" s="103" t="s">
        <v>5</v>
      </c>
      <c r="G201" s="104"/>
      <c r="H201" s="4"/>
    </row>
    <row r="202" spans="1:8" ht="28.05" customHeight="1" x14ac:dyDescent="0.3">
      <c r="A202" s="48"/>
      <c r="B202" s="49"/>
      <c r="C202" s="49"/>
      <c r="D202" s="50"/>
      <c r="E202" s="51"/>
      <c r="F202" s="51"/>
      <c r="G202" s="51"/>
      <c r="H202" s="4"/>
    </row>
    <row r="203" spans="1:8" ht="45.75" customHeight="1" x14ac:dyDescent="0.3">
      <c r="A203" s="46" t="s">
        <v>463</v>
      </c>
      <c r="B203" s="95" t="s">
        <v>1</v>
      </c>
      <c r="C203" s="96"/>
      <c r="D203" s="95" t="s">
        <v>645</v>
      </c>
      <c r="E203" s="96"/>
      <c r="F203" s="95"/>
      <c r="G203" s="96"/>
      <c r="H203" s="4"/>
    </row>
    <row r="204" spans="1:8" ht="15" customHeight="1" x14ac:dyDescent="0.3">
      <c r="A204" s="47" t="s">
        <v>462</v>
      </c>
      <c r="B204" s="99" t="s">
        <v>462</v>
      </c>
      <c r="C204" s="100"/>
      <c r="D204" s="101" t="s">
        <v>464</v>
      </c>
      <c r="E204" s="102"/>
      <c r="F204" s="105" t="s">
        <v>465</v>
      </c>
      <c r="G204" s="106"/>
      <c r="H204" s="4"/>
    </row>
    <row r="205" spans="1:8" ht="15" customHeight="1" x14ac:dyDescent="0.3">
      <c r="A205" s="107" t="s">
        <v>6</v>
      </c>
      <c r="B205" s="108"/>
      <c r="C205" s="108"/>
      <c r="D205" s="52"/>
      <c r="E205" s="53"/>
      <c r="F205" s="53"/>
      <c r="G205" s="53"/>
      <c r="H205" s="4"/>
    </row>
  </sheetData>
  <mergeCells count="35">
    <mergeCell ref="A205:C205"/>
    <mergeCell ref="B203:C203"/>
    <mergeCell ref="D203:E203"/>
    <mergeCell ref="F203:G203"/>
    <mergeCell ref="B204:C204"/>
    <mergeCell ref="D204:E204"/>
    <mergeCell ref="F204:G204"/>
    <mergeCell ref="B200:C200"/>
    <mergeCell ref="D200:E200"/>
    <mergeCell ref="F200:G200"/>
    <mergeCell ref="B201:C201"/>
    <mergeCell ref="D201:E201"/>
    <mergeCell ref="F201:G201"/>
    <mergeCell ref="A15:A17"/>
    <mergeCell ref="B15:E17"/>
    <mergeCell ref="A20:G20"/>
    <mergeCell ref="A22:A24"/>
    <mergeCell ref="B22:B24"/>
    <mergeCell ref="C22:C24"/>
    <mergeCell ref="D22:D24"/>
    <mergeCell ref="E22:G22"/>
    <mergeCell ref="E23:E24"/>
    <mergeCell ref="F23:F24"/>
    <mergeCell ref="G23:G24"/>
    <mergeCell ref="E6:G6"/>
    <mergeCell ref="A9:F9"/>
    <mergeCell ref="A10:F10"/>
    <mergeCell ref="G10:G11"/>
    <mergeCell ref="A13:A14"/>
    <mergeCell ref="B13:E14"/>
    <mergeCell ref="E1:G1"/>
    <mergeCell ref="E2:G2"/>
    <mergeCell ref="E3:G3"/>
    <mergeCell ref="F4:G4"/>
    <mergeCell ref="F5:G5"/>
  </mergeCells>
  <pageMargins left="0.78749999999999998" right="0.59097219999999995" top="0.78749999999999998" bottom="0.39374999999999999" header="0.19722219999999999" footer="0.19722219999999999"/>
  <pageSetup paperSize="9" fitToHeight="0"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8"/>
  <sheetViews>
    <sheetView zoomScaleNormal="100" zoomScaleSheetLayoutView="100" workbookViewId="0">
      <selection activeCell="D68" sqref="D68"/>
    </sheetView>
  </sheetViews>
  <sheetFormatPr defaultColWidth="9.109375" defaultRowHeight="14.4" x14ac:dyDescent="0.3"/>
  <cols>
    <col min="1" max="1" width="10.33203125" style="1" customWidth="1"/>
    <col min="2" max="2" width="61.6640625" style="1" customWidth="1"/>
    <col min="3" max="3" width="12.109375" style="1" customWidth="1"/>
    <col min="4" max="4" width="8.44140625" style="1" customWidth="1"/>
    <col min="5" max="5" width="14.109375" style="1" customWidth="1"/>
    <col min="6" max="8" width="14.6640625" style="1" customWidth="1"/>
    <col min="9" max="9" width="13.88671875" style="1" customWidth="1"/>
    <col min="10" max="16384" width="9.109375" style="1"/>
  </cols>
  <sheetData>
    <row r="1" spans="1:9" ht="13.5" customHeight="1" x14ac:dyDescent="0.3">
      <c r="A1" s="75" t="s">
        <v>466</v>
      </c>
      <c r="B1" s="76"/>
      <c r="C1" s="76"/>
      <c r="D1" s="76"/>
      <c r="E1" s="76"/>
      <c r="F1" s="76"/>
      <c r="G1" s="76"/>
      <c r="H1" s="76"/>
      <c r="I1" s="54"/>
    </row>
    <row r="2" spans="1:9" ht="13.5" customHeight="1" x14ac:dyDescent="0.3">
      <c r="A2" s="9"/>
      <c r="B2" s="9"/>
      <c r="C2" s="9"/>
      <c r="D2" s="9"/>
      <c r="E2" s="9"/>
      <c r="F2" s="9"/>
      <c r="G2" s="9"/>
      <c r="H2" s="9"/>
      <c r="I2" s="54"/>
    </row>
    <row r="3" spans="1:9" ht="15" customHeight="1" x14ac:dyDescent="0.3">
      <c r="A3" s="89" t="s">
        <v>467</v>
      </c>
      <c r="B3" s="89" t="s">
        <v>24</v>
      </c>
      <c r="C3" s="89" t="s">
        <v>468</v>
      </c>
      <c r="D3" s="89" t="s">
        <v>469</v>
      </c>
      <c r="E3" s="91" t="s">
        <v>470</v>
      </c>
      <c r="F3" s="89" t="s">
        <v>28</v>
      </c>
      <c r="G3" s="90"/>
      <c r="H3" s="90"/>
      <c r="I3" s="55"/>
    </row>
    <row r="4" spans="1:9" ht="7.5" customHeight="1" x14ac:dyDescent="0.3">
      <c r="A4" s="90"/>
      <c r="B4" s="90"/>
      <c r="C4" s="90"/>
      <c r="D4" s="90"/>
      <c r="E4" s="92"/>
      <c r="F4" s="89" t="s">
        <v>29</v>
      </c>
      <c r="G4" s="89" t="s">
        <v>30</v>
      </c>
      <c r="H4" s="89" t="s">
        <v>31</v>
      </c>
      <c r="I4" s="55"/>
    </row>
    <row r="5" spans="1:9" ht="45" customHeight="1" x14ac:dyDescent="0.3">
      <c r="A5" s="90"/>
      <c r="B5" s="90"/>
      <c r="C5" s="90"/>
      <c r="D5" s="90"/>
      <c r="E5" s="92"/>
      <c r="F5" s="90"/>
      <c r="G5" s="90"/>
      <c r="H5" s="90"/>
      <c r="I5" s="55"/>
    </row>
    <row r="6" spans="1:9" ht="13.5" customHeight="1" x14ac:dyDescent="0.3">
      <c r="A6" s="56">
        <v>1</v>
      </c>
      <c r="B6" s="56" t="s">
        <v>33</v>
      </c>
      <c r="C6" s="56" t="s">
        <v>34</v>
      </c>
      <c r="D6" s="56" t="s">
        <v>35</v>
      </c>
      <c r="E6" s="56"/>
      <c r="F6" s="56" t="s">
        <v>36</v>
      </c>
      <c r="G6" s="56" t="s">
        <v>37</v>
      </c>
      <c r="H6" s="56" t="s">
        <v>38</v>
      </c>
      <c r="I6" s="55"/>
    </row>
    <row r="7" spans="1:9" ht="27.75" customHeight="1" x14ac:dyDescent="0.3">
      <c r="A7" s="57">
        <v>1</v>
      </c>
      <c r="B7" s="37" t="s">
        <v>471</v>
      </c>
      <c r="C7" s="38" t="s">
        <v>472</v>
      </c>
      <c r="D7" s="38" t="s">
        <v>41</v>
      </c>
      <c r="E7" s="58"/>
      <c r="F7" s="59">
        <f ca="1">INDIRECT("R[1]C[0]",FALSE)+INDIRECT("R[2]C[0]",FALSE)+INDIRECT("R[3]C[0]",FALSE)+INDIRECT("R[7]C[0]",FALSE)</f>
        <v>3644436.1</v>
      </c>
      <c r="G7" s="59">
        <f ca="1">INDIRECT("R[1]C[0]",FALSE)+INDIRECT("R[2]C[0]",FALSE)+INDIRECT("R[3]C[0]",FALSE)+INDIRECT("R[7]C[0]",FALSE)</f>
        <v>2617316</v>
      </c>
      <c r="H7" s="59">
        <f ca="1">INDIRECT("R[1]C[0]",FALSE)+INDIRECT("R[2]C[0]",FALSE)+INDIRECT("R[3]C[0]",FALSE)+INDIRECT("R[7]C[0]",FALSE)</f>
        <v>2631629</v>
      </c>
      <c r="I7" s="55"/>
    </row>
    <row r="8" spans="1:9" ht="160.5" customHeight="1" x14ac:dyDescent="0.3">
      <c r="A8" s="60" t="s">
        <v>473</v>
      </c>
      <c r="B8" s="61" t="s">
        <v>474</v>
      </c>
      <c r="C8" s="62" t="s">
        <v>475</v>
      </c>
      <c r="D8" s="62" t="s">
        <v>41</v>
      </c>
      <c r="E8" s="63"/>
      <c r="F8" s="59"/>
      <c r="G8" s="59"/>
      <c r="H8" s="59"/>
      <c r="I8" s="55"/>
    </row>
    <row r="9" spans="1:9" ht="56.25" customHeight="1" x14ac:dyDescent="0.3">
      <c r="A9" s="60" t="s">
        <v>476</v>
      </c>
      <c r="B9" s="61" t="s">
        <v>477</v>
      </c>
      <c r="C9" s="62" t="s">
        <v>478</v>
      </c>
      <c r="D9" s="62" t="s">
        <v>41</v>
      </c>
      <c r="E9" s="63"/>
      <c r="F9" s="59"/>
      <c r="G9" s="59"/>
      <c r="H9" s="59"/>
      <c r="I9" s="55"/>
    </row>
    <row r="10" spans="1:9" ht="49.5" customHeight="1" x14ac:dyDescent="0.3">
      <c r="A10" s="60" t="s">
        <v>479</v>
      </c>
      <c r="B10" s="61" t="s">
        <v>480</v>
      </c>
      <c r="C10" s="62" t="s">
        <v>481</v>
      </c>
      <c r="D10" s="62" t="s">
        <v>41</v>
      </c>
      <c r="E10" s="63"/>
      <c r="F10" s="59">
        <f ca="1">INDIRECT("R[1]C[0]",FALSE)+INDIRECT("R[3]C[0]",FALSE)</f>
        <v>0</v>
      </c>
      <c r="G10" s="59">
        <f ca="1">INDIRECT("R[1]C[0]",FALSE)+INDIRECT("R[3]C[0]",FALSE)</f>
        <v>0</v>
      </c>
      <c r="H10" s="59">
        <f ca="1">INDIRECT("R[1]C[0]",FALSE)+INDIRECT("R[3]C[0]",FALSE)</f>
        <v>0</v>
      </c>
      <c r="I10" s="55"/>
    </row>
    <row r="11" spans="1:9" ht="28.5" customHeight="1" x14ac:dyDescent="0.3">
      <c r="A11" s="60" t="s">
        <v>482</v>
      </c>
      <c r="B11" s="61" t="s">
        <v>483</v>
      </c>
      <c r="C11" s="30" t="s">
        <v>484</v>
      </c>
      <c r="D11" s="30" t="s">
        <v>41</v>
      </c>
      <c r="E11" s="63" t="s">
        <v>41</v>
      </c>
      <c r="F11" s="59">
        <v>0</v>
      </c>
      <c r="G11" s="59">
        <v>0</v>
      </c>
      <c r="H11" s="59">
        <v>0</v>
      </c>
      <c r="I11" s="55"/>
    </row>
    <row r="12" spans="1:9" ht="18.75" customHeight="1" x14ac:dyDescent="0.3">
      <c r="A12" s="60"/>
      <c r="B12" s="61" t="s">
        <v>485</v>
      </c>
      <c r="C12" s="30"/>
      <c r="D12" s="30"/>
      <c r="E12" s="63"/>
      <c r="F12" s="59"/>
      <c r="G12" s="59"/>
      <c r="H12" s="59"/>
      <c r="I12" s="55"/>
    </row>
    <row r="13" spans="1:9" ht="32.25" customHeight="1" x14ac:dyDescent="0.3">
      <c r="A13" s="60" t="s">
        <v>486</v>
      </c>
      <c r="B13" s="61" t="s">
        <v>487</v>
      </c>
      <c r="C13" s="30" t="s">
        <v>488</v>
      </c>
      <c r="D13" s="30" t="s">
        <v>41</v>
      </c>
      <c r="E13" s="63" t="s">
        <v>41</v>
      </c>
      <c r="F13" s="59">
        <v>0</v>
      </c>
      <c r="G13" s="59">
        <v>0</v>
      </c>
      <c r="H13" s="59">
        <v>0</v>
      </c>
      <c r="I13" s="55"/>
    </row>
    <row r="14" spans="1:9" ht="58.5" customHeight="1" x14ac:dyDescent="0.3">
      <c r="A14" s="60" t="s">
        <v>489</v>
      </c>
      <c r="B14" s="61" t="s">
        <v>490</v>
      </c>
      <c r="C14" s="30" t="s">
        <v>491</v>
      </c>
      <c r="D14" s="30" t="s">
        <v>41</v>
      </c>
      <c r="E14" s="63"/>
      <c r="F14" s="59">
        <f ca="1">INDIRECT("R[1]C[0]",FALSE)+INDIRECT("R[4]C[0]",FALSE)+INDIRECT("R[36]C[0]",FALSE)</f>
        <v>3644436.1</v>
      </c>
      <c r="G14" s="59">
        <f ca="1">INDIRECT("R[1]C[0]",FALSE)+INDIRECT("R[4]C[0]",FALSE)+INDIRECT("R[36]C[0]",FALSE)</f>
        <v>2617316</v>
      </c>
      <c r="H14" s="59">
        <f ca="1">INDIRECT("R[1]C[0]",FALSE)+INDIRECT("R[4]C[0]",FALSE)+INDIRECT("R[36]C[0]",FALSE)</f>
        <v>2631629</v>
      </c>
      <c r="I14" s="55"/>
    </row>
    <row r="15" spans="1:9" ht="59.25" customHeight="1" x14ac:dyDescent="0.3">
      <c r="A15" s="60" t="s">
        <v>492</v>
      </c>
      <c r="B15" s="61" t="s">
        <v>493</v>
      </c>
      <c r="C15" s="30" t="s">
        <v>417</v>
      </c>
      <c r="D15" s="30" t="s">
        <v>41</v>
      </c>
      <c r="E15" s="63"/>
      <c r="F15" s="59">
        <f ca="1">INDIRECT("R[1]C[0]",FALSE)+INDIRECT("R[2]C[0]",FALSE)</f>
        <v>2771036.1</v>
      </c>
      <c r="G15" s="59">
        <f ca="1">INDIRECT("R[1]C[0]",FALSE)+INDIRECT("R[2]C[0]",FALSE)</f>
        <v>2617316</v>
      </c>
      <c r="H15" s="59">
        <f ca="1">INDIRECT("R[1]C[0]",FALSE)+INDIRECT("R[2]C[0]",FALSE)</f>
        <v>2631629</v>
      </c>
      <c r="I15" s="55"/>
    </row>
    <row r="16" spans="1:9" ht="30.75" customHeight="1" x14ac:dyDescent="0.3">
      <c r="A16" s="60" t="s">
        <v>494</v>
      </c>
      <c r="B16" s="61" t="s">
        <v>495</v>
      </c>
      <c r="C16" s="30" t="s">
        <v>419</v>
      </c>
      <c r="D16" s="30" t="s">
        <v>41</v>
      </c>
      <c r="E16" s="63"/>
      <c r="F16" s="59">
        <v>2771036.1</v>
      </c>
      <c r="G16" s="59">
        <v>2617316</v>
      </c>
      <c r="H16" s="59">
        <v>2631629</v>
      </c>
      <c r="I16" s="55"/>
    </row>
    <row r="17" spans="1:9" ht="23.25" customHeight="1" x14ac:dyDescent="0.3">
      <c r="A17" s="60" t="s">
        <v>496</v>
      </c>
      <c r="B17" s="61" t="s">
        <v>497</v>
      </c>
      <c r="C17" s="64" t="s">
        <v>422</v>
      </c>
      <c r="D17" s="30" t="s">
        <v>41</v>
      </c>
      <c r="E17" s="63"/>
      <c r="F17" s="59">
        <v>0</v>
      </c>
      <c r="G17" s="59">
        <v>0</v>
      </c>
      <c r="H17" s="59">
        <v>0</v>
      </c>
      <c r="I17" s="55"/>
    </row>
    <row r="18" spans="1:9" ht="45" customHeight="1" x14ac:dyDescent="0.3">
      <c r="A18" s="60" t="s">
        <v>498</v>
      </c>
      <c r="B18" s="61" t="s">
        <v>499</v>
      </c>
      <c r="C18" s="30" t="s">
        <v>442</v>
      </c>
      <c r="D18" s="30" t="s">
        <v>41</v>
      </c>
      <c r="E18" s="63"/>
      <c r="F18" s="59">
        <f ca="1">INDIRECT("R[1]C[0]",FALSE)+INDIRECT("R[31]C[0]",FALSE)</f>
        <v>0</v>
      </c>
      <c r="G18" s="59">
        <f ca="1">INDIRECT("R[1]C[0]",FALSE)+INDIRECT("R[31]C[0]",FALSE)</f>
        <v>0</v>
      </c>
      <c r="H18" s="59">
        <f ca="1">INDIRECT("R[1]C[0]",FALSE)+INDIRECT("R[31]C[0]",FALSE)</f>
        <v>0</v>
      </c>
      <c r="I18" s="55"/>
    </row>
    <row r="19" spans="1:9" ht="33.75" customHeight="1" x14ac:dyDescent="0.3">
      <c r="A19" s="60" t="s">
        <v>500</v>
      </c>
      <c r="B19" s="61" t="s">
        <v>495</v>
      </c>
      <c r="C19" s="30" t="s">
        <v>501</v>
      </c>
      <c r="D19" s="30" t="s">
        <v>41</v>
      </c>
      <c r="E19" s="63"/>
      <c r="F19" s="59">
        <f ca="1">INDIRECT("R[2]C[0]",FALSE)+INDIRECT("R[3]C[0]",FALSE)+INDIRECT("R[4]C[0]",FALSE)+INDIRECT("R[5]C[0]",FALSE)+INDIRECT("R[6]C[0]",FALSE)+INDIRECT("R[7]C[0]",FALSE)+INDIRECT("R[8]C[0]",FALSE)+INDIRECT("R[9]C[0]",FALSE)+INDIRECT("R[10]C[0]",FALSE)+INDIRECT("R[11]C[0]",FALSE)+INDIRECT("R[12]C[0]",FALSE)+INDIRECT("R[13]C[0]",FALSE)+INDIRECT("R[14]C[0]",FALSE)+INDIRECT("R[15]C[0]",FALSE)+INDIRECT("R[16]C[0]",FALSE)+INDIRECT("R[17]C[0]",FALSE)+INDIRECT("R[18]C[0]",FALSE)+INDIRECT("R[19]C[0]",FALSE)+INDIRECT("R[20]C[0]",FALSE)+INDIRECT("R[21]C[0]",FALSE)+INDIRECT("R[22]C[0]",FALSE)+INDIRECT("R[23]C[0]",FALSE)+INDIRECT("R[24]C[0]",FALSE)+INDIRECT("R[25]C[0]",FALSE)+INDIRECT("R[26]C[0]",FALSE)+INDIRECT("R[27]C[0]",FALSE)+INDIRECT("R[28]C[0]",FALSE)+INDIRECT("R[29]C[0]",FALSE)</f>
        <v>0</v>
      </c>
      <c r="G19" s="59">
        <f ca="1">INDIRECT("R[2]C[0]",FALSE)+INDIRECT("R[3]C[0]",FALSE)+INDIRECT("R[4]C[0]",FALSE)+INDIRECT("R[5]C[0]",FALSE)+INDIRECT("R[6]C[0]",FALSE)+INDIRECT("R[7]C[0]",FALSE)+INDIRECT("R[8]C[0]",FALSE)+INDIRECT("R[9]C[0]",FALSE)+INDIRECT("R[10]C[0]",FALSE)+INDIRECT("R[11]C[0]",FALSE)+INDIRECT("R[12]C[0]",FALSE)+INDIRECT("R[13]C[0]",FALSE)+INDIRECT("R[14]C[0]",FALSE)+INDIRECT("R[15]C[0]",FALSE)+INDIRECT("R[16]C[0]",FALSE)+INDIRECT("R[17]C[0]",FALSE)+INDIRECT("R[18]C[0]",FALSE)+INDIRECT("R[19]C[0]",FALSE)+INDIRECT("R[20]C[0]",FALSE)+INDIRECT("R[21]C[0]",FALSE)+INDIRECT("R[22]C[0]",FALSE)+INDIRECT("R[23]C[0]",FALSE)+INDIRECT("R[24]C[0]",FALSE)+INDIRECT("R[25]C[0]",FALSE)+INDIRECT("R[26]C[0]",FALSE)+INDIRECT("R[27]C[0]",FALSE)+INDIRECT("R[28]C[0]",FALSE)+INDIRECT("R[29]C[0]",FALSE)</f>
        <v>0</v>
      </c>
      <c r="H19" s="59">
        <f ca="1">INDIRECT("R[2]C[0]",FALSE)+INDIRECT("R[3]C[0]",FALSE)+INDIRECT("R[4]C[0]",FALSE)+INDIRECT("R[5]C[0]",FALSE)+INDIRECT("R[6]C[0]",FALSE)+INDIRECT("R[7]C[0]",FALSE)+INDIRECT("R[8]C[0]",FALSE)+INDIRECT("R[9]C[0]",FALSE)+INDIRECT("R[10]C[0]",FALSE)+INDIRECT("R[11]C[0]",FALSE)+INDIRECT("R[12]C[0]",FALSE)+INDIRECT("R[13]C[0]",FALSE)+INDIRECT("R[14]C[0]",FALSE)+INDIRECT("R[15]C[0]",FALSE)+INDIRECT("R[16]C[0]",FALSE)+INDIRECT("R[17]C[0]",FALSE)+INDIRECT("R[18]C[0]",FALSE)+INDIRECT("R[19]C[0]",FALSE)+INDIRECT("R[20]C[0]",FALSE)+INDIRECT("R[21]C[0]",FALSE)+INDIRECT("R[22]C[0]",FALSE)+INDIRECT("R[23]C[0]",FALSE)+INDIRECT("R[24]C[0]",FALSE)+INDIRECT("R[25]C[0]",FALSE)+INDIRECT("R[26]C[0]",FALSE)+INDIRECT("R[27]C[0]",FALSE)+INDIRECT("R[28]C[0]",FALSE)+INDIRECT("R[29]C[0]",FALSE)</f>
        <v>0</v>
      </c>
      <c r="I19" s="55"/>
    </row>
    <row r="20" spans="1:9" ht="15" customHeight="1" x14ac:dyDescent="0.3">
      <c r="A20" s="60"/>
      <c r="B20" s="61" t="s">
        <v>502</v>
      </c>
      <c r="C20" s="30"/>
      <c r="D20" s="30"/>
      <c r="E20" s="63"/>
      <c r="F20" s="59"/>
      <c r="G20" s="59"/>
      <c r="H20" s="59"/>
      <c r="I20" s="55"/>
    </row>
    <row r="21" spans="1:9" ht="168.75" customHeight="1" x14ac:dyDescent="0.3">
      <c r="A21" s="60" t="s">
        <v>503</v>
      </c>
      <c r="B21" s="61" t="s">
        <v>504</v>
      </c>
      <c r="C21" s="30" t="s">
        <v>505</v>
      </c>
      <c r="D21" s="30" t="s">
        <v>41</v>
      </c>
      <c r="E21" s="62" t="s">
        <v>506</v>
      </c>
      <c r="F21" s="59">
        <v>0</v>
      </c>
      <c r="G21" s="59">
        <v>0</v>
      </c>
      <c r="H21" s="59">
        <v>0</v>
      </c>
      <c r="I21" s="55"/>
    </row>
    <row r="22" spans="1:9" ht="108" customHeight="1" x14ac:dyDescent="0.3">
      <c r="A22" s="60" t="s">
        <v>507</v>
      </c>
      <c r="B22" s="61" t="s">
        <v>508</v>
      </c>
      <c r="C22" s="30" t="s">
        <v>509</v>
      </c>
      <c r="D22" s="30" t="s">
        <v>41</v>
      </c>
      <c r="E22" s="62" t="s">
        <v>510</v>
      </c>
      <c r="F22" s="59">
        <v>0</v>
      </c>
      <c r="G22" s="59">
        <v>0</v>
      </c>
      <c r="H22" s="59">
        <v>0</v>
      </c>
      <c r="I22" s="55"/>
    </row>
    <row r="23" spans="1:9" ht="150.75" customHeight="1" x14ac:dyDescent="0.3">
      <c r="A23" s="60" t="s">
        <v>511</v>
      </c>
      <c r="B23" s="61" t="s">
        <v>512</v>
      </c>
      <c r="C23" s="30" t="s">
        <v>513</v>
      </c>
      <c r="D23" s="30" t="s">
        <v>41</v>
      </c>
      <c r="E23" s="62" t="s">
        <v>514</v>
      </c>
      <c r="F23" s="59">
        <v>0</v>
      </c>
      <c r="G23" s="59">
        <v>0</v>
      </c>
      <c r="H23" s="59">
        <v>0</v>
      </c>
      <c r="I23" s="55"/>
    </row>
    <row r="24" spans="1:9" ht="204.75" customHeight="1" x14ac:dyDescent="0.3">
      <c r="A24" s="60" t="s">
        <v>515</v>
      </c>
      <c r="B24" s="61" t="s">
        <v>516</v>
      </c>
      <c r="C24" s="30" t="s">
        <v>517</v>
      </c>
      <c r="D24" s="30" t="s">
        <v>41</v>
      </c>
      <c r="E24" s="62" t="s">
        <v>518</v>
      </c>
      <c r="F24" s="59">
        <v>0</v>
      </c>
      <c r="G24" s="59">
        <v>0</v>
      </c>
      <c r="H24" s="59">
        <v>0</v>
      </c>
      <c r="I24" s="55"/>
    </row>
    <row r="25" spans="1:9" ht="183.75" customHeight="1" x14ac:dyDescent="0.3">
      <c r="A25" s="60" t="s">
        <v>519</v>
      </c>
      <c r="B25" s="61" t="s">
        <v>520</v>
      </c>
      <c r="C25" s="30" t="s">
        <v>521</v>
      </c>
      <c r="D25" s="30" t="s">
        <v>41</v>
      </c>
      <c r="E25" s="62" t="s">
        <v>522</v>
      </c>
      <c r="F25" s="59">
        <v>0</v>
      </c>
      <c r="G25" s="59">
        <v>0</v>
      </c>
      <c r="H25" s="59">
        <v>0</v>
      </c>
      <c r="I25" s="55"/>
    </row>
    <row r="26" spans="1:9" ht="235.5" customHeight="1" x14ac:dyDescent="0.3">
      <c r="A26" s="60" t="s">
        <v>523</v>
      </c>
      <c r="B26" s="61" t="s">
        <v>524</v>
      </c>
      <c r="C26" s="30" t="s">
        <v>525</v>
      </c>
      <c r="D26" s="30" t="s">
        <v>41</v>
      </c>
      <c r="E26" s="62" t="s">
        <v>526</v>
      </c>
      <c r="F26" s="59">
        <v>0</v>
      </c>
      <c r="G26" s="59">
        <v>0</v>
      </c>
      <c r="H26" s="59">
        <v>0</v>
      </c>
      <c r="I26" s="55"/>
    </row>
    <row r="27" spans="1:9" ht="189.75" customHeight="1" x14ac:dyDescent="0.3">
      <c r="A27" s="60" t="s">
        <v>527</v>
      </c>
      <c r="B27" s="61" t="s">
        <v>528</v>
      </c>
      <c r="C27" s="30" t="s">
        <v>529</v>
      </c>
      <c r="D27" s="30" t="s">
        <v>41</v>
      </c>
      <c r="E27" s="62" t="s">
        <v>530</v>
      </c>
      <c r="F27" s="59">
        <v>0</v>
      </c>
      <c r="G27" s="59">
        <v>0</v>
      </c>
      <c r="H27" s="59">
        <v>0</v>
      </c>
      <c r="I27" s="55"/>
    </row>
    <row r="28" spans="1:9" ht="121.5" customHeight="1" x14ac:dyDescent="0.3">
      <c r="A28" s="60" t="s">
        <v>531</v>
      </c>
      <c r="B28" s="61" t="s">
        <v>532</v>
      </c>
      <c r="C28" s="30" t="s">
        <v>533</v>
      </c>
      <c r="D28" s="30" t="s">
        <v>41</v>
      </c>
      <c r="E28" s="62" t="s">
        <v>534</v>
      </c>
      <c r="F28" s="59">
        <v>0</v>
      </c>
      <c r="G28" s="59">
        <v>0</v>
      </c>
      <c r="H28" s="59">
        <v>0</v>
      </c>
      <c r="I28" s="55"/>
    </row>
    <row r="29" spans="1:9" ht="148.5" customHeight="1" x14ac:dyDescent="0.3">
      <c r="A29" s="60" t="s">
        <v>535</v>
      </c>
      <c r="B29" s="61" t="s">
        <v>536</v>
      </c>
      <c r="C29" s="30" t="s">
        <v>537</v>
      </c>
      <c r="D29" s="30" t="s">
        <v>41</v>
      </c>
      <c r="E29" s="62" t="s">
        <v>538</v>
      </c>
      <c r="F29" s="59">
        <v>0</v>
      </c>
      <c r="G29" s="59">
        <v>0</v>
      </c>
      <c r="H29" s="59">
        <v>0</v>
      </c>
      <c r="I29" s="55"/>
    </row>
    <row r="30" spans="1:9" ht="163.5" customHeight="1" x14ac:dyDescent="0.3">
      <c r="A30" s="60" t="s">
        <v>539</v>
      </c>
      <c r="B30" s="61" t="s">
        <v>540</v>
      </c>
      <c r="C30" s="30" t="s">
        <v>541</v>
      </c>
      <c r="D30" s="30" t="s">
        <v>41</v>
      </c>
      <c r="E30" s="62" t="s">
        <v>542</v>
      </c>
      <c r="F30" s="59">
        <v>0</v>
      </c>
      <c r="G30" s="59">
        <v>0</v>
      </c>
      <c r="H30" s="59">
        <v>0</v>
      </c>
      <c r="I30" s="55"/>
    </row>
    <row r="31" spans="1:9" ht="106.5" customHeight="1" x14ac:dyDescent="0.3">
      <c r="A31" s="60" t="s">
        <v>543</v>
      </c>
      <c r="B31" s="61" t="s">
        <v>544</v>
      </c>
      <c r="C31" s="30" t="s">
        <v>545</v>
      </c>
      <c r="D31" s="30" t="s">
        <v>41</v>
      </c>
      <c r="E31" s="62" t="s">
        <v>546</v>
      </c>
      <c r="F31" s="59">
        <v>0</v>
      </c>
      <c r="G31" s="59">
        <v>0</v>
      </c>
      <c r="H31" s="59">
        <v>0</v>
      </c>
      <c r="I31" s="55"/>
    </row>
    <row r="32" spans="1:9" ht="135.75" customHeight="1" x14ac:dyDescent="0.3">
      <c r="A32" s="60" t="s">
        <v>547</v>
      </c>
      <c r="B32" s="61" t="s">
        <v>548</v>
      </c>
      <c r="C32" s="30" t="s">
        <v>549</v>
      </c>
      <c r="D32" s="30" t="s">
        <v>41</v>
      </c>
      <c r="E32" s="62" t="s">
        <v>550</v>
      </c>
      <c r="F32" s="59">
        <v>0</v>
      </c>
      <c r="G32" s="59">
        <v>0</v>
      </c>
      <c r="H32" s="59">
        <v>0</v>
      </c>
      <c r="I32" s="55"/>
    </row>
    <row r="33" spans="1:9" ht="121.5" customHeight="1" x14ac:dyDescent="0.3">
      <c r="A33" s="60" t="s">
        <v>551</v>
      </c>
      <c r="B33" s="61" t="s">
        <v>552</v>
      </c>
      <c r="C33" s="30" t="s">
        <v>553</v>
      </c>
      <c r="D33" s="30" t="s">
        <v>41</v>
      </c>
      <c r="E33" s="62" t="s">
        <v>554</v>
      </c>
      <c r="F33" s="59">
        <v>0</v>
      </c>
      <c r="G33" s="59">
        <v>0</v>
      </c>
      <c r="H33" s="59">
        <v>0</v>
      </c>
      <c r="I33" s="55"/>
    </row>
    <row r="34" spans="1:9" ht="110.25" customHeight="1" x14ac:dyDescent="0.3">
      <c r="A34" s="60" t="s">
        <v>555</v>
      </c>
      <c r="B34" s="61" t="s">
        <v>556</v>
      </c>
      <c r="C34" s="30" t="s">
        <v>557</v>
      </c>
      <c r="D34" s="30" t="s">
        <v>41</v>
      </c>
      <c r="E34" s="62" t="s">
        <v>558</v>
      </c>
      <c r="F34" s="59">
        <v>0</v>
      </c>
      <c r="G34" s="59">
        <v>0</v>
      </c>
      <c r="H34" s="59">
        <v>0</v>
      </c>
      <c r="I34" s="55"/>
    </row>
    <row r="35" spans="1:9" ht="97.5" customHeight="1" x14ac:dyDescent="0.3">
      <c r="A35" s="60" t="s">
        <v>559</v>
      </c>
      <c r="B35" s="61" t="s">
        <v>560</v>
      </c>
      <c r="C35" s="30" t="s">
        <v>561</v>
      </c>
      <c r="D35" s="30" t="s">
        <v>41</v>
      </c>
      <c r="E35" s="62" t="s">
        <v>562</v>
      </c>
      <c r="F35" s="59">
        <v>0</v>
      </c>
      <c r="G35" s="59">
        <v>0</v>
      </c>
      <c r="H35" s="59">
        <v>0</v>
      </c>
      <c r="I35" s="55"/>
    </row>
    <row r="36" spans="1:9" ht="121.5" customHeight="1" x14ac:dyDescent="0.3">
      <c r="A36" s="60" t="s">
        <v>563</v>
      </c>
      <c r="B36" s="61" t="s">
        <v>564</v>
      </c>
      <c r="C36" s="30" t="s">
        <v>565</v>
      </c>
      <c r="D36" s="30" t="s">
        <v>41</v>
      </c>
      <c r="E36" s="65" t="s">
        <v>566</v>
      </c>
      <c r="F36" s="59">
        <v>0</v>
      </c>
      <c r="G36" s="59">
        <v>0</v>
      </c>
      <c r="H36" s="59">
        <v>0</v>
      </c>
      <c r="I36" s="55"/>
    </row>
    <row r="37" spans="1:9" ht="136.5" customHeight="1" x14ac:dyDescent="0.3">
      <c r="A37" s="60" t="s">
        <v>567</v>
      </c>
      <c r="B37" s="61" t="s">
        <v>568</v>
      </c>
      <c r="C37" s="30" t="s">
        <v>569</v>
      </c>
      <c r="D37" s="30" t="s">
        <v>41</v>
      </c>
      <c r="E37" s="65" t="s">
        <v>570</v>
      </c>
      <c r="F37" s="59">
        <v>0</v>
      </c>
      <c r="G37" s="59">
        <v>0</v>
      </c>
      <c r="H37" s="59">
        <v>0</v>
      </c>
      <c r="I37" s="55"/>
    </row>
    <row r="38" spans="1:9" ht="206.25" customHeight="1" x14ac:dyDescent="0.3">
      <c r="A38" s="60" t="s">
        <v>571</v>
      </c>
      <c r="B38" s="61" t="s">
        <v>572</v>
      </c>
      <c r="C38" s="30" t="s">
        <v>573</v>
      </c>
      <c r="D38" s="30" t="s">
        <v>41</v>
      </c>
      <c r="E38" s="65" t="s">
        <v>574</v>
      </c>
      <c r="F38" s="59">
        <v>0</v>
      </c>
      <c r="G38" s="59">
        <v>0</v>
      </c>
      <c r="H38" s="59">
        <v>0</v>
      </c>
      <c r="I38" s="55"/>
    </row>
    <row r="39" spans="1:9" ht="142.5" customHeight="1" x14ac:dyDescent="0.3">
      <c r="A39" s="60" t="s">
        <v>575</v>
      </c>
      <c r="B39" s="61" t="s">
        <v>576</v>
      </c>
      <c r="C39" s="30" t="s">
        <v>577</v>
      </c>
      <c r="D39" s="30" t="s">
        <v>41</v>
      </c>
      <c r="E39" s="65" t="s">
        <v>578</v>
      </c>
      <c r="F39" s="59">
        <v>0</v>
      </c>
      <c r="G39" s="59">
        <v>0</v>
      </c>
      <c r="H39" s="59">
        <v>0</v>
      </c>
      <c r="I39" s="55"/>
    </row>
    <row r="40" spans="1:9" ht="149.25" customHeight="1" x14ac:dyDescent="0.3">
      <c r="A40" s="60" t="s">
        <v>579</v>
      </c>
      <c r="B40" s="61" t="s">
        <v>580</v>
      </c>
      <c r="C40" s="30" t="s">
        <v>581</v>
      </c>
      <c r="D40" s="30" t="s">
        <v>41</v>
      </c>
      <c r="E40" s="62" t="s">
        <v>582</v>
      </c>
      <c r="F40" s="59">
        <v>0</v>
      </c>
      <c r="G40" s="59">
        <v>0</v>
      </c>
      <c r="H40" s="59">
        <v>0</v>
      </c>
      <c r="I40" s="55"/>
    </row>
    <row r="41" spans="1:9" ht="193.5" customHeight="1" x14ac:dyDescent="0.3">
      <c r="A41" s="60" t="s">
        <v>583</v>
      </c>
      <c r="B41" s="61" t="s">
        <v>584</v>
      </c>
      <c r="C41" s="30" t="s">
        <v>585</v>
      </c>
      <c r="D41" s="30" t="s">
        <v>41</v>
      </c>
      <c r="E41" s="62" t="s">
        <v>586</v>
      </c>
      <c r="F41" s="59">
        <v>0</v>
      </c>
      <c r="G41" s="59">
        <v>0</v>
      </c>
      <c r="H41" s="59">
        <v>0</v>
      </c>
      <c r="I41" s="55"/>
    </row>
    <row r="42" spans="1:9" ht="299.25" customHeight="1" x14ac:dyDescent="0.3">
      <c r="A42" s="60" t="s">
        <v>587</v>
      </c>
      <c r="B42" s="61" t="s">
        <v>588</v>
      </c>
      <c r="C42" s="30" t="s">
        <v>589</v>
      </c>
      <c r="D42" s="30" t="s">
        <v>41</v>
      </c>
      <c r="E42" s="62" t="s">
        <v>590</v>
      </c>
      <c r="F42" s="59">
        <v>0</v>
      </c>
      <c r="G42" s="59">
        <v>0</v>
      </c>
      <c r="H42" s="59">
        <v>0</v>
      </c>
      <c r="I42" s="55"/>
    </row>
    <row r="43" spans="1:9" ht="192.75" customHeight="1" x14ac:dyDescent="0.3">
      <c r="A43" s="60" t="s">
        <v>591</v>
      </c>
      <c r="B43" s="61" t="s">
        <v>592</v>
      </c>
      <c r="C43" s="30" t="s">
        <v>593</v>
      </c>
      <c r="D43" s="30" t="s">
        <v>41</v>
      </c>
      <c r="E43" s="62" t="s">
        <v>594</v>
      </c>
      <c r="F43" s="59">
        <v>0</v>
      </c>
      <c r="G43" s="59">
        <v>0</v>
      </c>
      <c r="H43" s="59">
        <v>0</v>
      </c>
      <c r="I43" s="55"/>
    </row>
    <row r="44" spans="1:9" ht="208.5" customHeight="1" x14ac:dyDescent="0.3">
      <c r="A44" s="60" t="s">
        <v>595</v>
      </c>
      <c r="B44" s="61" t="s">
        <v>596</v>
      </c>
      <c r="C44" s="30" t="s">
        <v>597</v>
      </c>
      <c r="D44" s="30" t="s">
        <v>41</v>
      </c>
      <c r="E44" s="62" t="s">
        <v>598</v>
      </c>
      <c r="F44" s="59">
        <v>0</v>
      </c>
      <c r="G44" s="59">
        <v>0</v>
      </c>
      <c r="H44" s="59">
        <v>0</v>
      </c>
      <c r="I44" s="55"/>
    </row>
    <row r="45" spans="1:9" ht="253.5" customHeight="1" x14ac:dyDescent="0.3">
      <c r="A45" s="60" t="s">
        <v>599</v>
      </c>
      <c r="B45" s="61" t="s">
        <v>600</v>
      </c>
      <c r="C45" s="30" t="s">
        <v>601</v>
      </c>
      <c r="D45" s="30" t="s">
        <v>41</v>
      </c>
      <c r="E45" s="62" t="s">
        <v>602</v>
      </c>
      <c r="F45" s="59">
        <v>0</v>
      </c>
      <c r="G45" s="59">
        <v>0</v>
      </c>
      <c r="H45" s="59">
        <v>0</v>
      </c>
      <c r="I45" s="55"/>
    </row>
    <row r="46" spans="1:9" ht="231.75" customHeight="1" x14ac:dyDescent="0.3">
      <c r="A46" s="60" t="s">
        <v>603</v>
      </c>
      <c r="B46" s="61" t="s">
        <v>604</v>
      </c>
      <c r="C46" s="30" t="s">
        <v>605</v>
      </c>
      <c r="D46" s="30" t="s">
        <v>41</v>
      </c>
      <c r="E46" s="62" t="s">
        <v>606</v>
      </c>
      <c r="F46" s="59">
        <v>0</v>
      </c>
      <c r="G46" s="59">
        <v>0</v>
      </c>
      <c r="H46" s="59">
        <v>0</v>
      </c>
      <c r="I46" s="55"/>
    </row>
    <row r="47" spans="1:9" ht="160.5" customHeight="1" x14ac:dyDescent="0.3">
      <c r="A47" s="60" t="s">
        <v>607</v>
      </c>
      <c r="B47" s="61" t="s">
        <v>608</v>
      </c>
      <c r="C47" s="30" t="s">
        <v>609</v>
      </c>
      <c r="D47" s="30" t="s">
        <v>41</v>
      </c>
      <c r="E47" s="62" t="s">
        <v>610</v>
      </c>
      <c r="F47" s="59">
        <v>0</v>
      </c>
      <c r="G47" s="59">
        <v>0</v>
      </c>
      <c r="H47" s="59">
        <v>0</v>
      </c>
      <c r="I47" s="55"/>
    </row>
    <row r="48" spans="1:9" ht="156" customHeight="1" x14ac:dyDescent="0.3">
      <c r="A48" s="60" t="s">
        <v>611</v>
      </c>
      <c r="B48" s="61" t="s">
        <v>612</v>
      </c>
      <c r="C48" s="30" t="s">
        <v>613</v>
      </c>
      <c r="D48" s="30" t="s">
        <v>41</v>
      </c>
      <c r="E48" s="62" t="s">
        <v>614</v>
      </c>
      <c r="F48" s="59">
        <v>0</v>
      </c>
      <c r="G48" s="59">
        <v>0</v>
      </c>
      <c r="H48" s="59">
        <v>0</v>
      </c>
      <c r="I48" s="55"/>
    </row>
    <row r="49" spans="1:9" ht="21" customHeight="1" x14ac:dyDescent="0.3">
      <c r="A49" s="60" t="s">
        <v>615</v>
      </c>
      <c r="B49" s="61" t="s">
        <v>497</v>
      </c>
      <c r="C49" s="30" t="s">
        <v>616</v>
      </c>
      <c r="D49" s="30" t="s">
        <v>41</v>
      </c>
      <c r="E49" s="63"/>
      <c r="F49" s="59">
        <v>0</v>
      </c>
      <c r="G49" s="59">
        <v>0</v>
      </c>
      <c r="H49" s="59">
        <v>0</v>
      </c>
      <c r="I49" s="55"/>
    </row>
    <row r="50" spans="1:9" ht="20.25" customHeight="1" x14ac:dyDescent="0.3">
      <c r="A50" s="60" t="s">
        <v>617</v>
      </c>
      <c r="B50" s="61" t="s">
        <v>618</v>
      </c>
      <c r="C50" s="30" t="s">
        <v>619</v>
      </c>
      <c r="D50" s="30" t="s">
        <v>41</v>
      </c>
      <c r="E50" s="63"/>
      <c r="F50" s="59">
        <f ca="1">INDIRECT("R[1]C[0]",FALSE)+INDIRECT("R[3]C[0]",FALSE)</f>
        <v>873400</v>
      </c>
      <c r="G50" s="59">
        <f ca="1">INDIRECT("R[1]C[0]",FALSE)+INDIRECT("R[3]C[0]",FALSE)</f>
        <v>0</v>
      </c>
      <c r="H50" s="59">
        <f ca="1">INDIRECT("R[1]C[0]",FALSE)+INDIRECT("R[3]C[0]",FALSE)</f>
        <v>0</v>
      </c>
      <c r="I50" s="55"/>
    </row>
    <row r="51" spans="1:9" ht="30" customHeight="1" x14ac:dyDescent="0.3">
      <c r="A51" s="60" t="s">
        <v>620</v>
      </c>
      <c r="B51" s="61" t="s">
        <v>495</v>
      </c>
      <c r="C51" s="30" t="s">
        <v>621</v>
      </c>
      <c r="D51" s="30" t="s">
        <v>41</v>
      </c>
      <c r="E51" s="63"/>
      <c r="F51" s="59">
        <v>873400</v>
      </c>
      <c r="G51" s="59">
        <v>0</v>
      </c>
      <c r="H51" s="59">
        <v>0</v>
      </c>
      <c r="I51" s="55"/>
    </row>
    <row r="52" spans="1:9" ht="20.25" customHeight="1" x14ac:dyDescent="0.3">
      <c r="A52" s="60"/>
      <c r="B52" s="61" t="s">
        <v>502</v>
      </c>
      <c r="C52" s="30"/>
      <c r="D52" s="30" t="s">
        <v>41</v>
      </c>
      <c r="E52" s="63"/>
      <c r="F52" s="59"/>
      <c r="G52" s="59"/>
      <c r="H52" s="59"/>
      <c r="I52" s="55"/>
    </row>
    <row r="53" spans="1:9" ht="21" customHeight="1" x14ac:dyDescent="0.3">
      <c r="A53" s="60" t="s">
        <v>622</v>
      </c>
      <c r="B53" s="61" t="s">
        <v>497</v>
      </c>
      <c r="C53" s="30" t="s">
        <v>623</v>
      </c>
      <c r="D53" s="30" t="s">
        <v>41</v>
      </c>
      <c r="E53" s="63"/>
      <c r="F53" s="59">
        <v>0</v>
      </c>
      <c r="G53" s="59">
        <v>0</v>
      </c>
      <c r="H53" s="59">
        <v>0</v>
      </c>
      <c r="I53" s="55"/>
    </row>
    <row r="54" spans="1:9" ht="63.75" customHeight="1" x14ac:dyDescent="0.3">
      <c r="A54" s="60" t="s">
        <v>33</v>
      </c>
      <c r="B54" s="61" t="s">
        <v>624</v>
      </c>
      <c r="C54" s="30" t="s">
        <v>625</v>
      </c>
      <c r="D54" s="30" t="s">
        <v>41</v>
      </c>
      <c r="E54" s="63"/>
      <c r="F54" s="59">
        <f ca="1">INDIRECT("R[-38]C[0]",FALSE)+INDIRECT("R[-35]C[0]",FALSE)+INDIRECT("R[-3]C[0]",FALSE)</f>
        <v>3644436.1</v>
      </c>
      <c r="G54" s="59">
        <f ca="1">INDIRECT("R[-38]C[0]",FALSE)+INDIRECT("R[-35]C[0]",FALSE)+INDIRECT("R[-3]C[0]",FALSE)</f>
        <v>2617316</v>
      </c>
      <c r="H54" s="59">
        <f ca="1">INDIRECT("R[-38]C[0]",FALSE)+INDIRECT("R[-35]C[0]",FALSE)+INDIRECT("R[-3]C[0]",FALSE)</f>
        <v>2631629</v>
      </c>
      <c r="I54" s="55"/>
    </row>
    <row r="55" spans="1:9" ht="19.95" customHeight="1" x14ac:dyDescent="0.3">
      <c r="A55" s="60"/>
      <c r="B55" s="61" t="s">
        <v>626</v>
      </c>
      <c r="C55" s="30" t="s">
        <v>627</v>
      </c>
      <c r="D55" s="21" t="s">
        <v>628</v>
      </c>
      <c r="E55" s="63"/>
      <c r="F55" s="59">
        <f ca="1">INDIRECT("R[-1]C[0]",FALSE)</f>
        <v>3644436.1</v>
      </c>
      <c r="G55" s="59"/>
      <c r="H55" s="59"/>
      <c r="I55" s="55"/>
    </row>
    <row r="56" spans="1:9" ht="19.95" customHeight="1" x14ac:dyDescent="0.3">
      <c r="A56" s="60"/>
      <c r="B56" s="61" t="s">
        <v>626</v>
      </c>
      <c r="C56" s="30" t="s">
        <v>629</v>
      </c>
      <c r="D56" s="21" t="s">
        <v>630</v>
      </c>
      <c r="E56" s="63"/>
      <c r="F56" s="59"/>
      <c r="G56" s="59">
        <f ca="1">INDIRECT("R[-2]C[0]",FALSE)</f>
        <v>2617316</v>
      </c>
      <c r="H56" s="59"/>
      <c r="I56" s="55"/>
    </row>
    <row r="57" spans="1:9" ht="19.95" customHeight="1" x14ac:dyDescent="0.3">
      <c r="A57" s="60"/>
      <c r="B57" s="61" t="s">
        <v>626</v>
      </c>
      <c r="C57" s="30" t="s">
        <v>631</v>
      </c>
      <c r="D57" s="21" t="s">
        <v>632</v>
      </c>
      <c r="E57" s="63"/>
      <c r="F57" s="59"/>
      <c r="G57" s="59"/>
      <c r="H57" s="59">
        <f ca="1">INDIRECT("R[-3]C[0]",FALSE)</f>
        <v>2631629</v>
      </c>
      <c r="I57" s="55"/>
    </row>
    <row r="58" spans="1:9" ht="60" customHeight="1" x14ac:dyDescent="0.3">
      <c r="A58" s="60" t="s">
        <v>34</v>
      </c>
      <c r="B58" s="61" t="s">
        <v>633</v>
      </c>
      <c r="C58" s="30" t="s">
        <v>634</v>
      </c>
      <c r="D58" s="14"/>
      <c r="E58" s="63"/>
      <c r="F58" s="59">
        <f ca="1">INDIRECT("R[-41]C[0]",FALSE)+INDIRECT("R[-9]C[0]",FALSE)+INDIRECT("R[-5]C[0]",FALSE)</f>
        <v>0</v>
      </c>
      <c r="G58" s="59">
        <f ca="1">INDIRECT("R[-41]C[0]",FALSE)+INDIRECT("R[-9]C[0]",FALSE)+INDIRECT("R[-5]C[0]",FALSE)</f>
        <v>0</v>
      </c>
      <c r="H58" s="59">
        <f ca="1">INDIRECT("R[-41]C[0]",FALSE)+INDIRECT("R[-9]C[0]",FALSE)+INDIRECT("R[-5]C[0]",FALSE)</f>
        <v>0</v>
      </c>
      <c r="I58" s="55"/>
    </row>
    <row r="59" spans="1:9" ht="19.95" customHeight="1" x14ac:dyDescent="0.3">
      <c r="A59" s="60"/>
      <c r="B59" s="61" t="s">
        <v>626</v>
      </c>
      <c r="C59" s="30" t="s">
        <v>635</v>
      </c>
      <c r="D59" s="21" t="s">
        <v>628</v>
      </c>
      <c r="E59" s="63"/>
      <c r="F59" s="59">
        <f ca="1">INDIRECT("R[-1]C[0]",FALSE)</f>
        <v>0</v>
      </c>
      <c r="G59" s="59"/>
      <c r="H59" s="59"/>
      <c r="I59" s="55"/>
    </row>
    <row r="60" spans="1:9" ht="19.95" customHeight="1" x14ac:dyDescent="0.3">
      <c r="A60" s="60"/>
      <c r="B60" s="27" t="s">
        <v>626</v>
      </c>
      <c r="C60" s="30" t="s">
        <v>636</v>
      </c>
      <c r="D60" s="21" t="s">
        <v>630</v>
      </c>
      <c r="E60" s="14"/>
      <c r="F60" s="59"/>
      <c r="G60" s="59">
        <f ca="1">INDIRECT("R[-2]C[0]",FALSE)</f>
        <v>0</v>
      </c>
      <c r="H60" s="59"/>
      <c r="I60" s="55"/>
    </row>
    <row r="61" spans="1:9" ht="19.95" customHeight="1" x14ac:dyDescent="0.3">
      <c r="A61" s="60"/>
      <c r="B61" s="27" t="s">
        <v>626</v>
      </c>
      <c r="C61" s="30" t="s">
        <v>637</v>
      </c>
      <c r="D61" s="21" t="s">
        <v>632</v>
      </c>
      <c r="E61" s="14"/>
      <c r="F61" s="59"/>
      <c r="G61" s="59"/>
      <c r="H61" s="59">
        <f ca="1">INDIRECT("R[-3]C[0]",FALSE)</f>
        <v>0</v>
      </c>
      <c r="I61" s="55"/>
    </row>
    <row r="62" spans="1:9" ht="14.25" customHeight="1" x14ac:dyDescent="0.3">
      <c r="A62" s="42"/>
      <c r="B62" s="43"/>
      <c r="C62" s="43"/>
      <c r="D62" s="44"/>
      <c r="E62" s="45"/>
      <c r="F62" s="45"/>
      <c r="G62" s="45"/>
      <c r="H62" s="4"/>
      <c r="I62" s="4"/>
    </row>
    <row r="63" spans="1:9" ht="34.5" customHeight="1" x14ac:dyDescent="0.3">
      <c r="A63" s="109" t="s">
        <v>460</v>
      </c>
      <c r="B63" s="110"/>
      <c r="C63" s="95" t="s">
        <v>644</v>
      </c>
      <c r="D63" s="96"/>
      <c r="E63" s="111" t="s">
        <v>638</v>
      </c>
      <c r="F63" s="112"/>
      <c r="G63" s="95" t="s">
        <v>3</v>
      </c>
      <c r="H63" s="96"/>
      <c r="I63" s="4"/>
    </row>
    <row r="64" spans="1:9" ht="10.5" customHeight="1" x14ac:dyDescent="0.3">
      <c r="A64" s="113" t="s">
        <v>461</v>
      </c>
      <c r="B64" s="114"/>
      <c r="C64" s="115" t="s">
        <v>639</v>
      </c>
      <c r="D64" s="116"/>
      <c r="E64" s="117" t="s">
        <v>640</v>
      </c>
      <c r="F64" s="118"/>
      <c r="G64" s="103" t="s">
        <v>641</v>
      </c>
      <c r="H64" s="104"/>
      <c r="I64" s="4"/>
    </row>
    <row r="65" spans="1:9" ht="21" customHeight="1" x14ac:dyDescent="0.3">
      <c r="A65" s="48"/>
      <c r="B65" s="49"/>
      <c r="C65" s="49"/>
      <c r="D65" s="50"/>
      <c r="E65" s="51"/>
      <c r="F65" s="51"/>
      <c r="G65" s="51"/>
      <c r="H65" s="4"/>
      <c r="I65" s="4"/>
    </row>
    <row r="66" spans="1:9" ht="36" customHeight="1" x14ac:dyDescent="0.3">
      <c r="A66" s="119" t="s">
        <v>463</v>
      </c>
      <c r="B66" s="120"/>
      <c r="C66" s="95" t="s">
        <v>1</v>
      </c>
      <c r="D66" s="96"/>
      <c r="E66" s="95" t="s">
        <v>645</v>
      </c>
      <c r="F66" s="96"/>
      <c r="G66" s="95"/>
      <c r="H66" s="96"/>
      <c r="I66" s="4"/>
    </row>
    <row r="67" spans="1:9" ht="21.75" customHeight="1" x14ac:dyDescent="0.3">
      <c r="A67" s="121" t="s">
        <v>462</v>
      </c>
      <c r="B67" s="122"/>
      <c r="C67" s="115" t="s">
        <v>462</v>
      </c>
      <c r="D67" s="116"/>
      <c r="E67" s="117" t="s">
        <v>642</v>
      </c>
      <c r="F67" s="118"/>
      <c r="G67" s="105" t="s">
        <v>643</v>
      </c>
      <c r="H67" s="106"/>
      <c r="I67" s="4"/>
    </row>
    <row r="68" spans="1:9" ht="14.25" customHeight="1" x14ac:dyDescent="0.3">
      <c r="A68" s="123" t="s">
        <v>6</v>
      </c>
      <c r="B68" s="124"/>
      <c r="C68" s="66"/>
      <c r="D68" s="52"/>
      <c r="E68" s="53"/>
      <c r="F68" s="53"/>
      <c r="G68" s="53"/>
      <c r="H68" s="4"/>
      <c r="I68" s="4"/>
    </row>
  </sheetData>
  <mergeCells count="27">
    <mergeCell ref="A68:B68"/>
    <mergeCell ref="A66:B66"/>
    <mergeCell ref="C66:D66"/>
    <mergeCell ref="E66:F66"/>
    <mergeCell ref="G66:H66"/>
    <mergeCell ref="A67:B67"/>
    <mergeCell ref="C67:D67"/>
    <mergeCell ref="E67:F67"/>
    <mergeCell ref="G67:H67"/>
    <mergeCell ref="A63:B63"/>
    <mergeCell ref="C63:D63"/>
    <mergeCell ref="E63:F63"/>
    <mergeCell ref="G63:H63"/>
    <mergeCell ref="A64:B64"/>
    <mergeCell ref="C64:D64"/>
    <mergeCell ref="E64:F64"/>
    <mergeCell ref="G64:H64"/>
    <mergeCell ref="A1:H1"/>
    <mergeCell ref="A3:A5"/>
    <mergeCell ref="B3:B5"/>
    <mergeCell ref="C3:C5"/>
    <mergeCell ref="D3:D5"/>
    <mergeCell ref="E3:E5"/>
    <mergeCell ref="F3:H3"/>
    <mergeCell ref="F4:F5"/>
    <mergeCell ref="G4:G5"/>
    <mergeCell ref="H4:H5"/>
  </mergeCells>
  <pageMargins left="0.19722219999999999" right="0.19722219999999999" top="0.39374999999999999" bottom="0.19722219999999999" header="0.2993056" footer="0.2993056"/>
  <pageSetup paperSize="9" fitToHeight="0" pageOrder="overThenDown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12.01.2026&lt;/string&gt;&#10;    &lt;string&gt;12.01.2026&lt;/string&gt;&#10;  &lt;/DateInfo&gt;&#10;  &lt;Code&gt;SYS_2455478_31R0QTYDC&lt;/Code&gt;&#10;  &lt;ObjectCode&gt;SYS_2455478_31R0QTYDC&lt;/ObjectCode&gt;&#10;  &lt;DocName&gt;Показатели по поступлениям и выплатам (План ФХД)&lt;/DocName&gt;&#10;  &lt;VariantName&gt;Вариант (новый от 15.06.2021 19:32:32)&lt;/VariantName&gt;&#10;  &lt;VariantLink&gt;58801873&lt;/VariantLink&gt;&#10;  &lt;ReportCode&gt;0680E7324E084242B376E232F84CA6&lt;/ReportCode&gt;&#10;  &lt;SvodReportLink xsi:nil=&quot;true&quot; /&gt;&#10;  &lt;ReportLink&gt;54806255&lt;/ReportLink&gt;&#10;&lt;/ShortPrimaryServiceReportArguments&gt;"/>
    <Parameter Name="cbcr_Раздел 1. Поступления и выплаты!bcorr" Type="System.Int32" Value="1673980"/>
    <Parameter Name="cbcr_Раздел 1. Поступления и выплаты!corr" Type="System.Int32" Value="1677311"/>
    <Parameter Name="cbcr_Раздел 2. Закупки!bcorr" Type="System.Int32" Value="1673980"/>
    <Parameter Name="cbcr_Раздел 2. Закупки!corr" Type="System.Int32" Value="1677311"/>
  </Parameters>
</MailMerge>
</file>

<file path=customXml/itemProps1.xml><?xml version="1.0" encoding="utf-8"?>
<ds:datastoreItem xmlns:ds="http://schemas.openxmlformats.org/officeDocument/2006/customXml" ds:itemID="{6592B6EC-3555-4A9A-AD65-96A34849164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Раздел 1. Поступления и выплаты</vt:lpstr>
      <vt:lpstr>Раздел 2. Закупки</vt:lpstr>
      <vt:lpstr>'Раздел 1. Поступления и выплаты'!Заголовки_для_печати</vt:lpstr>
      <vt:lpstr>'Раздел 2. Закупки'!Заголовки_для_печати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Макрицкая</dc:creator>
  <cp:lastModifiedBy>user</cp:lastModifiedBy>
  <dcterms:created xsi:type="dcterms:W3CDTF">2026-01-15T05:22:41Z</dcterms:created>
  <dcterms:modified xsi:type="dcterms:W3CDTF">2026-01-15T05:26:02Z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Вариант (новый от 15.06.2021 19_32_32).xlsx</vt:lpwstr>
  </property>
  <property fmtid="{D5CDD505-2E9C-101B-9397-08002B2CF9AE}" pid="3" name="Версия клиента">
    <vt:lpwstr>25.1.433.1126 (.NET 4.7.2)</vt:lpwstr>
  </property>
  <property fmtid="{D5CDD505-2E9C-101B-9397-08002B2CF9AE}" pid="4" name="Версия базы">
    <vt:lpwstr>25.1.1321.130189644</vt:lpwstr>
  </property>
  <property fmtid="{D5CDD505-2E9C-101B-9397-08002B2CF9AE}" pid="5" name="Пользователь">
    <vt:lpwstr>wb_w6569_8</vt:lpwstr>
  </property>
  <property fmtid="{D5CDD505-2E9C-101B-9397-08002B2CF9AE}" pid="6" name="Шаблон">
    <vt:lpwstr>sqr_plan_fhd_astr.xlt</vt:lpwstr>
  </property>
</Properties>
</file>